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240" windowHeight="12075"/>
  </bookViews>
  <sheets>
    <sheet name="Notes" sheetId="6" r:id="rId1"/>
    <sheet name="Growing Season" sheetId="1" r:id="rId2"/>
    <sheet name="Annual" sheetId="4" r:id="rId3"/>
    <sheet name="Summary Tables" sheetId="5" r:id="rId4"/>
  </sheets>
  <definedNames>
    <definedName name="A" localSheetId="2">Annual!$A$1</definedName>
    <definedName name="A" localSheetId="1">'Growing Season'!$A$1</definedName>
    <definedName name="B" localSheetId="2">Annual!$A$33</definedName>
    <definedName name="B" localSheetId="1">'Growing Season'!$A$33</definedName>
    <definedName name="F" localSheetId="2">Annual!$A$65</definedName>
    <definedName name="F" localSheetId="1">'Growing Season'!$A$65</definedName>
    <definedName name="G" localSheetId="2">Annual!$A$81</definedName>
    <definedName name="G" localSheetId="1">'Growing Season'!$A$81</definedName>
    <definedName name="J" localSheetId="2">Annual!$A$97</definedName>
    <definedName name="J" localSheetId="1">'Growing Season'!$A$97</definedName>
    <definedName name="L" localSheetId="2">Annual!$A$113</definedName>
    <definedName name="L" localSheetId="1">'Growing Season'!$A$113</definedName>
    <definedName name="N" localSheetId="2">Annual!$A$161</definedName>
    <definedName name="N" localSheetId="1">'Growing Season'!$A$161</definedName>
    <definedName name="S" localSheetId="2">Annual!$A$240</definedName>
    <definedName name="S" localSheetId="1">'Growing Season'!$A$240</definedName>
    <definedName name="W" localSheetId="2">Annual!$A$256</definedName>
    <definedName name="W" localSheetId="1">'Growing Season'!$A$256</definedName>
  </definedNames>
  <calcPr calcId="145621"/>
</workbook>
</file>

<file path=xl/calcChain.xml><?xml version="1.0" encoding="utf-8"?>
<calcChain xmlns="http://schemas.openxmlformats.org/spreadsheetml/2006/main">
  <c r="Q253" i="4" l="1"/>
  <c r="R253" i="4"/>
  <c r="S253" i="4"/>
  <c r="T253" i="4"/>
  <c r="U253" i="4"/>
  <c r="V253" i="4"/>
  <c r="W253" i="4"/>
  <c r="X253" i="4"/>
  <c r="Y253" i="4"/>
  <c r="Z253" i="4"/>
  <c r="AA253" i="4"/>
  <c r="P253" i="4"/>
  <c r="Q237" i="4"/>
  <c r="R237" i="4"/>
  <c r="S237" i="4"/>
  <c r="T237" i="4"/>
  <c r="U237" i="4"/>
  <c r="V237" i="4"/>
  <c r="W237" i="4"/>
  <c r="X237" i="4"/>
  <c r="Y237" i="4"/>
  <c r="Z237" i="4"/>
  <c r="AA237" i="4"/>
  <c r="Q222" i="4"/>
  <c r="R222" i="4"/>
  <c r="S222" i="4"/>
  <c r="T222" i="4"/>
  <c r="U222" i="4"/>
  <c r="V222" i="4"/>
  <c r="W222" i="4"/>
  <c r="X222" i="4"/>
  <c r="Y222" i="4"/>
  <c r="Z222" i="4"/>
  <c r="AA222" i="4"/>
  <c r="Q206" i="4"/>
  <c r="R206" i="4"/>
  <c r="S206" i="4"/>
  <c r="T206" i="4"/>
  <c r="U206" i="4"/>
  <c r="V206" i="4"/>
  <c r="W206" i="4"/>
  <c r="X206" i="4"/>
  <c r="Y206" i="4"/>
  <c r="Z206" i="4"/>
  <c r="AA206" i="4"/>
  <c r="Q190" i="4"/>
  <c r="R190" i="4"/>
  <c r="S190" i="4"/>
  <c r="T190" i="4"/>
  <c r="U190" i="4"/>
  <c r="V190" i="4"/>
  <c r="W190" i="4"/>
  <c r="X190" i="4"/>
  <c r="Y190" i="4"/>
  <c r="Z190" i="4"/>
  <c r="AA190" i="4"/>
  <c r="Q174" i="4"/>
  <c r="R174" i="4"/>
  <c r="S174" i="4"/>
  <c r="T174" i="4"/>
  <c r="U174" i="4"/>
  <c r="V174" i="4"/>
  <c r="W174" i="4"/>
  <c r="X174" i="4"/>
  <c r="Y174" i="4"/>
  <c r="Z174" i="4"/>
  <c r="AA174" i="4"/>
  <c r="Q158" i="4"/>
  <c r="R158" i="4"/>
  <c r="S158" i="4"/>
  <c r="T158" i="4"/>
  <c r="U158" i="4"/>
  <c r="V158" i="4"/>
  <c r="W158" i="4"/>
  <c r="X158" i="4"/>
  <c r="Y158" i="4"/>
  <c r="Z158" i="4"/>
  <c r="AA158" i="4"/>
  <c r="Q142" i="4"/>
  <c r="R142" i="4"/>
  <c r="S142" i="4"/>
  <c r="T142" i="4"/>
  <c r="U142" i="4"/>
  <c r="V142" i="4"/>
  <c r="W142" i="4"/>
  <c r="X142" i="4"/>
  <c r="Y142" i="4"/>
  <c r="Z142" i="4"/>
  <c r="AA142" i="4"/>
  <c r="Q126" i="4"/>
  <c r="R126" i="4"/>
  <c r="S126" i="4"/>
  <c r="T126" i="4"/>
  <c r="U126" i="4"/>
  <c r="V126" i="4"/>
  <c r="W126" i="4"/>
  <c r="X126" i="4"/>
  <c r="Y126" i="4"/>
  <c r="Z126" i="4"/>
  <c r="AA126" i="4"/>
  <c r="Q110" i="4"/>
  <c r="R110" i="4"/>
  <c r="S110" i="4"/>
  <c r="T110" i="4"/>
  <c r="U110" i="4"/>
  <c r="V110" i="4"/>
  <c r="W110" i="4"/>
  <c r="X110" i="4"/>
  <c r="Y110" i="4"/>
  <c r="Z110" i="4"/>
  <c r="AA110" i="4"/>
  <c r="Q94" i="4"/>
  <c r="R94" i="4"/>
  <c r="S94" i="4"/>
  <c r="T94" i="4"/>
  <c r="U94" i="4"/>
  <c r="V94" i="4"/>
  <c r="W94" i="4"/>
  <c r="X94" i="4"/>
  <c r="Y94" i="4"/>
  <c r="Z94" i="4"/>
  <c r="AA94" i="4"/>
  <c r="Q78" i="4"/>
  <c r="R78" i="4"/>
  <c r="S78" i="4"/>
  <c r="T78" i="4"/>
  <c r="U78" i="4"/>
  <c r="V78" i="4"/>
  <c r="W78" i="4"/>
  <c r="X78" i="4"/>
  <c r="Y78" i="4"/>
  <c r="Z78" i="4"/>
  <c r="AA78" i="4"/>
  <c r="Q62" i="4"/>
  <c r="R62" i="4"/>
  <c r="S62" i="4"/>
  <c r="T62" i="4"/>
  <c r="U62" i="4"/>
  <c r="V62" i="4"/>
  <c r="W62" i="4"/>
  <c r="X62" i="4"/>
  <c r="Y62" i="4"/>
  <c r="Z62" i="4"/>
  <c r="AA62" i="4"/>
  <c r="P30" i="4"/>
  <c r="Q30" i="4"/>
  <c r="Q46" i="4"/>
  <c r="R46" i="4"/>
  <c r="S46" i="4"/>
  <c r="T46" i="4"/>
  <c r="U46" i="4"/>
  <c r="V46" i="4"/>
  <c r="W46" i="4"/>
  <c r="X46" i="4"/>
  <c r="Y46" i="4"/>
  <c r="Z46" i="4"/>
  <c r="AA46" i="4"/>
  <c r="R30" i="4"/>
  <c r="S30" i="4"/>
  <c r="T30" i="4"/>
  <c r="U30" i="4"/>
  <c r="V30" i="4"/>
  <c r="W30" i="4"/>
  <c r="X30" i="4"/>
  <c r="Y30" i="4"/>
  <c r="Z30" i="4"/>
  <c r="AA30" i="4"/>
  <c r="Q14" i="4"/>
  <c r="R14" i="4"/>
  <c r="S14" i="4"/>
  <c r="T14" i="4"/>
  <c r="U14" i="4"/>
  <c r="V14" i="4"/>
  <c r="W14" i="4"/>
  <c r="X14" i="4"/>
  <c r="Y14" i="4"/>
  <c r="Z14" i="4"/>
  <c r="AA14" i="4"/>
  <c r="P14" i="4"/>
  <c r="AB58" i="4"/>
  <c r="AB14" i="4"/>
  <c r="AB10" i="4"/>
  <c r="AB26" i="4"/>
  <c r="AB253" i="4"/>
  <c r="P233" i="4" l="1"/>
  <c r="AA249" i="4"/>
  <c r="Z249" i="4"/>
  <c r="Y249" i="4"/>
  <c r="X249" i="4"/>
  <c r="W249" i="4"/>
  <c r="V249" i="4"/>
  <c r="U249" i="4"/>
  <c r="T249" i="4"/>
  <c r="AB249" i="4" s="1"/>
  <c r="S249" i="4"/>
  <c r="R249" i="4"/>
  <c r="Q249" i="4"/>
  <c r="P249" i="4"/>
  <c r="AB237" i="4"/>
  <c r="AA233" i="4"/>
  <c r="Z233" i="4"/>
  <c r="Y233" i="4"/>
  <c r="X233" i="4"/>
  <c r="W233" i="4"/>
  <c r="V233" i="4"/>
  <c r="U233" i="4"/>
  <c r="T233" i="4"/>
  <c r="AB233" i="4" s="1"/>
  <c r="S233" i="4"/>
  <c r="R233" i="4"/>
  <c r="Q233" i="4"/>
  <c r="AB222" i="4"/>
  <c r="AA218" i="4"/>
  <c r="Z218" i="4"/>
  <c r="Y218" i="4"/>
  <c r="X218" i="4"/>
  <c r="W218" i="4"/>
  <c r="V218" i="4"/>
  <c r="U218" i="4"/>
  <c r="T218" i="4"/>
  <c r="AB218" i="4" s="1"/>
  <c r="S218" i="4"/>
  <c r="R218" i="4"/>
  <c r="Q218" i="4"/>
  <c r="P218" i="4"/>
  <c r="AB206" i="4"/>
  <c r="AA202" i="4"/>
  <c r="Z202" i="4"/>
  <c r="Y202" i="4"/>
  <c r="X202" i="4"/>
  <c r="W202" i="4"/>
  <c r="V202" i="4"/>
  <c r="U202" i="4"/>
  <c r="T202" i="4"/>
  <c r="AB202" i="4" s="1"/>
  <c r="S202" i="4"/>
  <c r="R202" i="4"/>
  <c r="Q202" i="4"/>
  <c r="P202" i="4"/>
  <c r="AB190" i="4"/>
  <c r="AA186" i="4"/>
  <c r="Z186" i="4"/>
  <c r="Y186" i="4"/>
  <c r="X186" i="4"/>
  <c r="W186" i="4"/>
  <c r="V186" i="4"/>
  <c r="U186" i="4"/>
  <c r="T186" i="4"/>
  <c r="AB186" i="4" s="1"/>
  <c r="S186" i="4"/>
  <c r="R186" i="4"/>
  <c r="Q186" i="4"/>
  <c r="P186" i="4"/>
  <c r="AB174" i="4"/>
  <c r="AA170" i="4"/>
  <c r="Z170" i="4"/>
  <c r="Y170" i="4"/>
  <c r="X170" i="4"/>
  <c r="W170" i="4"/>
  <c r="V170" i="4"/>
  <c r="U170" i="4"/>
  <c r="T170" i="4"/>
  <c r="AB170" i="4" s="1"/>
  <c r="S170" i="4"/>
  <c r="R170" i="4"/>
  <c r="Q170" i="4"/>
  <c r="P170" i="4"/>
  <c r="AB158" i="4"/>
  <c r="AA154" i="4"/>
  <c r="Z154" i="4"/>
  <c r="Y154" i="4"/>
  <c r="X154" i="4"/>
  <c r="W154" i="4"/>
  <c r="V154" i="4"/>
  <c r="U154" i="4"/>
  <c r="T154" i="4"/>
  <c r="AB154" i="4" s="1"/>
  <c r="S154" i="4"/>
  <c r="R154" i="4"/>
  <c r="Q154" i="4"/>
  <c r="P154" i="4"/>
  <c r="AB142" i="4"/>
  <c r="AA138" i="4"/>
  <c r="Z138" i="4"/>
  <c r="Y138" i="4"/>
  <c r="X138" i="4"/>
  <c r="W138" i="4"/>
  <c r="V138" i="4"/>
  <c r="U138" i="4"/>
  <c r="T138" i="4"/>
  <c r="AB138" i="4" s="1"/>
  <c r="S138" i="4"/>
  <c r="R138" i="4"/>
  <c r="Q138" i="4"/>
  <c r="P138" i="4"/>
  <c r="AB126" i="4"/>
  <c r="AA122" i="4"/>
  <c r="Z122" i="4"/>
  <c r="Y122" i="4"/>
  <c r="X122" i="4"/>
  <c r="W122" i="4"/>
  <c r="V122" i="4"/>
  <c r="U122" i="4"/>
  <c r="T122" i="4"/>
  <c r="AB122" i="4" s="1"/>
  <c r="S122" i="4"/>
  <c r="R122" i="4"/>
  <c r="Q122" i="4"/>
  <c r="P122" i="4"/>
  <c r="AB110" i="4"/>
  <c r="AA106" i="4"/>
  <c r="Z106" i="4"/>
  <c r="Y106" i="4"/>
  <c r="X106" i="4"/>
  <c r="W106" i="4"/>
  <c r="V106" i="4"/>
  <c r="U106" i="4"/>
  <c r="T106" i="4"/>
  <c r="AB106" i="4" s="1"/>
  <c r="S106" i="4"/>
  <c r="R106" i="4"/>
  <c r="Q106" i="4"/>
  <c r="P106" i="4"/>
  <c r="AB94" i="4"/>
  <c r="AA90" i="4"/>
  <c r="Z90" i="4"/>
  <c r="Y90" i="4"/>
  <c r="X90" i="4"/>
  <c r="W90" i="4"/>
  <c r="V90" i="4"/>
  <c r="U90" i="4"/>
  <c r="T90" i="4"/>
  <c r="AB90" i="4" s="1"/>
  <c r="S90" i="4"/>
  <c r="R90" i="4"/>
  <c r="Q90" i="4"/>
  <c r="P90" i="4"/>
  <c r="AB78" i="4"/>
  <c r="AA74" i="4"/>
  <c r="Z74" i="4"/>
  <c r="Y74" i="4"/>
  <c r="X74" i="4"/>
  <c r="W74" i="4"/>
  <c r="V74" i="4"/>
  <c r="U74" i="4"/>
  <c r="T74" i="4"/>
  <c r="AB74" i="4" s="1"/>
  <c r="S74" i="4"/>
  <c r="R74" i="4"/>
  <c r="Q74" i="4"/>
  <c r="P74" i="4"/>
  <c r="AB62" i="4"/>
  <c r="AA58" i="4"/>
  <c r="Z58" i="4"/>
  <c r="Y58" i="4"/>
  <c r="X58" i="4"/>
  <c r="W58" i="4"/>
  <c r="V58" i="4"/>
  <c r="U58" i="4"/>
  <c r="T58" i="4"/>
  <c r="S58" i="4"/>
  <c r="R58" i="4"/>
  <c r="Q58" i="4"/>
  <c r="P58" i="4"/>
  <c r="AB46" i="4"/>
  <c r="AA42" i="4"/>
  <c r="Z42" i="4"/>
  <c r="Y42" i="4"/>
  <c r="X42" i="4"/>
  <c r="W42" i="4"/>
  <c r="V42" i="4"/>
  <c r="U42" i="4"/>
  <c r="T42" i="4"/>
  <c r="AB42" i="4" s="1"/>
  <c r="S42" i="4"/>
  <c r="R42" i="4"/>
  <c r="Q42" i="4"/>
  <c r="P42" i="4"/>
  <c r="AB30" i="4"/>
  <c r="AA26" i="4"/>
  <c r="Z26" i="4"/>
  <c r="Y26" i="4"/>
  <c r="X26" i="4"/>
  <c r="W26" i="4"/>
  <c r="V26" i="4"/>
  <c r="U26" i="4"/>
  <c r="T26" i="4"/>
  <c r="S26" i="4"/>
  <c r="R26" i="4"/>
  <c r="Q26" i="4"/>
  <c r="P26" i="4"/>
  <c r="AA10" i="4"/>
  <c r="Y10" i="4"/>
  <c r="S10" i="4"/>
  <c r="Q10" i="4"/>
  <c r="Z10" i="4"/>
  <c r="R10" i="4"/>
  <c r="P10" i="4"/>
  <c r="X10" i="4"/>
  <c r="W10" i="4"/>
  <c r="V10" i="4"/>
  <c r="U10" i="4"/>
  <c r="T10" i="4"/>
  <c r="U253" i="1"/>
  <c r="T249" i="1"/>
  <c r="S249" i="1"/>
  <c r="R249" i="1"/>
  <c r="Q249" i="1"/>
  <c r="P249" i="1"/>
  <c r="U237" i="1"/>
  <c r="T233" i="1"/>
  <c r="S233" i="1"/>
  <c r="R233" i="1"/>
  <c r="Q233" i="1"/>
  <c r="P233" i="1"/>
  <c r="U222" i="1"/>
  <c r="T218" i="1"/>
  <c r="S218" i="1"/>
  <c r="R218" i="1"/>
  <c r="Q218" i="1"/>
  <c r="P218" i="1"/>
  <c r="U206" i="1"/>
  <c r="T202" i="1"/>
  <c r="S202" i="1"/>
  <c r="R202" i="1"/>
  <c r="Q202" i="1"/>
  <c r="P202" i="1"/>
  <c r="U202" i="1" s="1"/>
  <c r="U190" i="1"/>
  <c r="T186" i="1"/>
  <c r="S186" i="1"/>
  <c r="R186" i="1"/>
  <c r="Q186" i="1"/>
  <c r="P186" i="1"/>
  <c r="U174" i="1"/>
  <c r="T170" i="1"/>
  <c r="S170" i="1"/>
  <c r="R170" i="1"/>
  <c r="Q170" i="1"/>
  <c r="P170" i="1"/>
  <c r="U158" i="1"/>
  <c r="T154" i="1"/>
  <c r="S154" i="1"/>
  <c r="R154" i="1"/>
  <c r="Q154" i="1"/>
  <c r="P154" i="1"/>
  <c r="U142" i="1"/>
  <c r="T138" i="1"/>
  <c r="S138" i="1"/>
  <c r="R138" i="1"/>
  <c r="Q138" i="1"/>
  <c r="P138" i="1"/>
  <c r="U138" i="1" s="1"/>
  <c r="U126" i="1"/>
  <c r="T122" i="1"/>
  <c r="S122" i="1"/>
  <c r="R122" i="1"/>
  <c r="Q122" i="1"/>
  <c r="P122" i="1"/>
  <c r="U110" i="1"/>
  <c r="T106" i="1"/>
  <c r="S106" i="1"/>
  <c r="R106" i="1"/>
  <c r="Q106" i="1"/>
  <c r="P106" i="1"/>
  <c r="U94" i="1"/>
  <c r="T90" i="1"/>
  <c r="S90" i="1"/>
  <c r="R90" i="1"/>
  <c r="Q90" i="1"/>
  <c r="P90" i="1"/>
  <c r="U78" i="1"/>
  <c r="T74" i="1"/>
  <c r="S74" i="1"/>
  <c r="R74" i="1"/>
  <c r="Q74" i="1"/>
  <c r="P74" i="1"/>
  <c r="U74" i="1" s="1"/>
  <c r="U62" i="1"/>
  <c r="T58" i="1"/>
  <c r="S58" i="1"/>
  <c r="R58" i="1"/>
  <c r="Q58" i="1"/>
  <c r="P58" i="1"/>
  <c r="U46" i="1"/>
  <c r="T42" i="1"/>
  <c r="S42" i="1"/>
  <c r="R42" i="1"/>
  <c r="Q42" i="1"/>
  <c r="P42" i="1"/>
  <c r="U30" i="1"/>
  <c r="T26" i="1"/>
  <c r="S26" i="1"/>
  <c r="R26" i="1"/>
  <c r="Q26" i="1"/>
  <c r="P26" i="1"/>
  <c r="U14" i="1"/>
  <c r="T10" i="1"/>
  <c r="S10" i="1"/>
  <c r="R10" i="1"/>
  <c r="Q10" i="1"/>
  <c r="P10" i="1"/>
  <c r="U10" i="1" s="1"/>
  <c r="U26" i="1" l="1"/>
  <c r="U90" i="1"/>
  <c r="U154" i="1"/>
  <c r="U218" i="1"/>
  <c r="U58" i="1"/>
  <c r="U122" i="1"/>
  <c r="U186" i="1"/>
  <c r="U249" i="1"/>
  <c r="U42" i="1"/>
  <c r="U106" i="1"/>
  <c r="U170" i="1"/>
  <c r="U233" i="1"/>
</calcChain>
</file>

<file path=xl/sharedStrings.xml><?xml version="1.0" encoding="utf-8"?>
<sst xmlns="http://schemas.openxmlformats.org/spreadsheetml/2006/main" count="1429" uniqueCount="219">
  <si>
    <t>Feb</t>
  </si>
  <si>
    <t>Mar</t>
  </si>
  <si>
    <t>Apr</t>
  </si>
  <si>
    <t>May</t>
  </si>
  <si>
    <t>Jun</t>
  </si>
  <si>
    <t>Jul</t>
  </si>
  <si>
    <t>Aug</t>
  </si>
  <si>
    <t>Sep</t>
  </si>
  <si>
    <t>Oct</t>
  </si>
  <si>
    <t>Nov</t>
  </si>
  <si>
    <t>Dec</t>
  </si>
  <si>
    <t>Annual</t>
  </si>
  <si>
    <t>&lt;0.5</t>
  </si>
  <si>
    <r>
      <t>Table 4</t>
    </r>
    <r>
      <rPr>
        <b/>
        <sz val="11"/>
        <color theme="1"/>
        <rFont val="Calibri"/>
        <family val="2"/>
        <scheme val="minor"/>
      </rPr>
      <t xml:space="preserve"> MEAN DAILY PERCENTAGE (p) OF ANNUAL DAYTIME HOURS FOR DIFFERENT LATITUDES</t>
    </r>
  </si>
  <si>
    <t>Latitude</t>
  </si>
  <si>
    <t>North</t>
  </si>
  <si>
    <t>Jan</t>
  </si>
  <si>
    <t>June</t>
  </si>
  <si>
    <t>July</t>
  </si>
  <si>
    <t>Sept</t>
  </si>
  <si>
    <t>South</t>
  </si>
  <si>
    <t>60°</t>
  </si>
  <si>
    <t>ETo-May</t>
  </si>
  <si>
    <t>ETo-June</t>
  </si>
  <si>
    <t>ETo-July</t>
  </si>
  <si>
    <t>ETo-Aug</t>
  </si>
  <si>
    <t>Eto-Sept</t>
  </si>
  <si>
    <t>Normal</t>
  </si>
  <si>
    <t>Maximum</t>
  </si>
  <si>
    <t>Mean</t>
  </si>
  <si>
    <t>Minimum</t>
  </si>
  <si>
    <t>CDD</t>
  </si>
  <si>
    <t>HDD</t>
  </si>
  <si>
    <t>Precip</t>
  </si>
  <si>
    <t>Snow</t>
  </si>
  <si>
    <t>Growing Season (May-Sept) mm</t>
  </si>
  <si>
    <t>GS Precip (mm)</t>
  </si>
  <si>
    <t>ETo-Jan</t>
  </si>
  <si>
    <t>ETo-Feb</t>
  </si>
  <si>
    <t>ETo-Mar</t>
  </si>
  <si>
    <t>ETo-Apr</t>
  </si>
  <si>
    <t>ETo-Sept</t>
  </si>
  <si>
    <t>ETo-Oct</t>
  </si>
  <si>
    <t>ETo-Nov</t>
  </si>
  <si>
    <t>ETo-Dec</t>
  </si>
  <si>
    <t>Stations</t>
  </si>
  <si>
    <t>January</t>
  </si>
  <si>
    <t>February</t>
  </si>
  <si>
    <t>March</t>
  </si>
  <si>
    <t>April</t>
  </si>
  <si>
    <t>August</t>
  </si>
  <si>
    <t>September</t>
  </si>
  <si>
    <t>October</t>
  </si>
  <si>
    <t>November</t>
  </si>
  <si>
    <t>December</t>
  </si>
  <si>
    <t>AKRON 1 N</t>
  </si>
  <si>
    <t>AKRON 4 E</t>
  </si>
  <si>
    <t>BRIGHTON 3 SE</t>
  </si>
  <si>
    <t>CROOK</t>
  </si>
  <si>
    <t>FT MORGAN</t>
  </si>
  <si>
    <t>GREELEY UNC</t>
  </si>
  <si>
    <t>JULESBURG</t>
  </si>
  <si>
    <t>LEROY 9 WSW</t>
  </si>
  <si>
    <t>LINDON 5 WNW</t>
  </si>
  <si>
    <t>LONGMONT 2 ES</t>
  </si>
  <si>
    <t>NEW RAYMER 21</t>
  </si>
  <si>
    <t>NEW RAYMER</t>
  </si>
  <si>
    <t>NORTHGLENN</t>
  </si>
  <si>
    <t>NUNN 7 NNE</t>
  </si>
  <si>
    <t>NUNN</t>
  </si>
  <si>
    <t>STERLING</t>
  </si>
  <si>
    <t>Eto</t>
  </si>
  <si>
    <t>Inches</t>
  </si>
  <si>
    <t xml:space="preserve">Precipitation </t>
  </si>
  <si>
    <r>
      <rPr>
        <b/>
        <sz val="10"/>
        <color theme="1"/>
        <rFont val="Arial Unicode MS"/>
        <family val="2"/>
      </rPr>
      <t>City:</t>
    </r>
    <r>
      <rPr>
        <sz val="10"/>
        <color theme="1"/>
        <rFont val="Arial Unicode MS"/>
        <family val="2"/>
      </rPr>
      <t xml:space="preserve"> AKRON 1 N</t>
    </r>
  </si>
  <si>
    <r>
      <rPr>
        <b/>
        <sz val="10"/>
        <color theme="1"/>
        <rFont val="Arial Unicode MS"/>
        <family val="2"/>
      </rPr>
      <t>State:</t>
    </r>
    <r>
      <rPr>
        <sz val="10"/>
        <color theme="1"/>
        <rFont val="Arial Unicode MS"/>
        <family val="2"/>
      </rPr>
      <t xml:space="preserve"> CO</t>
    </r>
  </si>
  <si>
    <r>
      <rPr>
        <b/>
        <sz val="10"/>
        <color theme="1"/>
        <rFont val="Arial Unicode MS"/>
        <family val="2"/>
      </rPr>
      <t>ID</t>
    </r>
    <r>
      <rPr>
        <sz val="10"/>
        <color theme="1"/>
        <rFont val="Arial Unicode MS"/>
        <family val="2"/>
      </rPr>
      <t>: USW00024015</t>
    </r>
  </si>
  <si>
    <r>
      <rPr>
        <b/>
        <sz val="10"/>
        <color theme="1"/>
        <rFont val="Arial Unicode MS"/>
        <family val="2"/>
      </rPr>
      <t>Lat:</t>
    </r>
    <r>
      <rPr>
        <sz val="10"/>
        <color theme="1"/>
        <rFont val="Arial Unicode MS"/>
        <family val="2"/>
      </rPr>
      <t xml:space="preserve"> 40.1717</t>
    </r>
  </si>
  <si>
    <r>
      <rPr>
        <b/>
        <sz val="10"/>
        <color theme="1"/>
        <rFont val="Arial Unicode MS"/>
        <family val="2"/>
      </rPr>
      <t>Long:</t>
    </r>
    <r>
      <rPr>
        <sz val="10"/>
        <color theme="1"/>
        <rFont val="Arial Unicode MS"/>
        <family val="2"/>
      </rPr>
      <t xml:space="preserve"> -103.2317</t>
    </r>
  </si>
  <si>
    <r>
      <rPr>
        <b/>
        <sz val="10"/>
        <color theme="1"/>
        <rFont val="Arial Unicode MS"/>
        <family val="2"/>
      </rPr>
      <t>County:</t>
    </r>
    <r>
      <rPr>
        <sz val="10"/>
        <color theme="1"/>
        <rFont val="Arial Unicode MS"/>
        <family val="2"/>
      </rPr>
      <t xml:space="preserve"> Washington</t>
    </r>
  </si>
  <si>
    <r>
      <rPr>
        <b/>
        <sz val="10"/>
        <color theme="1"/>
        <rFont val="Arial Unicode MS"/>
        <family val="2"/>
      </rPr>
      <t>Elev:</t>
    </r>
    <r>
      <rPr>
        <sz val="10"/>
        <color theme="1"/>
        <rFont val="Arial Unicode MS"/>
        <family val="2"/>
      </rPr>
      <t xml:space="preserve"> 4662 ft</t>
    </r>
  </si>
  <si>
    <t>Units: millimeters</t>
  </si>
  <si>
    <r>
      <rPr>
        <b/>
        <sz val="10"/>
        <color theme="1"/>
        <rFont val="Arial Unicode MS"/>
        <family val="2"/>
      </rPr>
      <t>City:</t>
    </r>
    <r>
      <rPr>
        <sz val="10"/>
        <color theme="1"/>
        <rFont val="Arial Unicode MS"/>
        <family val="2"/>
      </rPr>
      <t xml:space="preserve"> AKRON 4 E</t>
    </r>
  </si>
  <si>
    <r>
      <rPr>
        <b/>
        <sz val="10"/>
        <color theme="1"/>
        <rFont val="Arial Unicode MS"/>
        <family val="2"/>
      </rPr>
      <t xml:space="preserve">ID: </t>
    </r>
    <r>
      <rPr>
        <sz val="10"/>
        <color theme="1"/>
        <rFont val="Arial Unicode MS"/>
        <family val="2"/>
      </rPr>
      <t>USC00050109</t>
    </r>
  </si>
  <si>
    <r>
      <rPr>
        <b/>
        <sz val="10"/>
        <color theme="1"/>
        <rFont val="Arial Unicode MS"/>
        <family val="2"/>
      </rPr>
      <t>Lat:</t>
    </r>
    <r>
      <rPr>
        <sz val="10"/>
        <color theme="1"/>
        <rFont val="Arial Unicode MS"/>
        <family val="2"/>
      </rPr>
      <t xml:space="preserve"> 40.1550</t>
    </r>
  </si>
  <si>
    <r>
      <rPr>
        <b/>
        <sz val="10"/>
        <color theme="1"/>
        <rFont val="Arial Unicode MS"/>
        <family val="2"/>
      </rPr>
      <t>Long:</t>
    </r>
    <r>
      <rPr>
        <sz val="10"/>
        <color theme="1"/>
        <rFont val="Arial Unicode MS"/>
        <family val="2"/>
      </rPr>
      <t xml:space="preserve"> -103.1417</t>
    </r>
  </si>
  <si>
    <r>
      <rPr>
        <b/>
        <sz val="10"/>
        <color theme="1"/>
        <rFont val="Arial Unicode MS"/>
        <family val="2"/>
      </rPr>
      <t xml:space="preserve">Elev: </t>
    </r>
    <r>
      <rPr>
        <sz val="10"/>
        <color theme="1"/>
        <rFont val="Arial Unicode MS"/>
        <family val="2"/>
      </rPr>
      <t>4540 ft</t>
    </r>
  </si>
  <si>
    <r>
      <rPr>
        <b/>
        <sz val="10"/>
        <color theme="1"/>
        <rFont val="Arial Unicode MS"/>
        <family val="2"/>
      </rPr>
      <t xml:space="preserve">City: </t>
    </r>
    <r>
      <rPr>
        <sz val="10"/>
        <color theme="1"/>
        <rFont val="Arial Unicode MS"/>
        <family val="2"/>
      </rPr>
      <t>BRIGHTON 3 SE</t>
    </r>
  </si>
  <si>
    <r>
      <rPr>
        <b/>
        <sz val="10"/>
        <color theme="1"/>
        <rFont val="Arial Unicode MS"/>
        <family val="2"/>
      </rPr>
      <t xml:space="preserve">State: </t>
    </r>
    <r>
      <rPr>
        <sz val="10"/>
        <color theme="1"/>
        <rFont val="Arial Unicode MS"/>
        <family val="2"/>
      </rPr>
      <t>CO</t>
    </r>
  </si>
  <si>
    <r>
      <rPr>
        <b/>
        <sz val="10"/>
        <color theme="1"/>
        <rFont val="Arial Unicode MS"/>
        <family val="2"/>
      </rPr>
      <t xml:space="preserve">ID: </t>
    </r>
    <r>
      <rPr>
        <sz val="10"/>
        <color theme="1"/>
        <rFont val="Arial Unicode MS"/>
        <family val="2"/>
      </rPr>
      <t>USC00050950</t>
    </r>
  </si>
  <si>
    <r>
      <rPr>
        <b/>
        <sz val="10"/>
        <color theme="1"/>
        <rFont val="Arial Unicode MS"/>
        <family val="2"/>
      </rPr>
      <t>Lat:</t>
    </r>
    <r>
      <rPr>
        <sz val="10"/>
        <color theme="1"/>
        <rFont val="Arial Unicode MS"/>
        <family val="2"/>
      </rPr>
      <t xml:space="preserve"> 39.9436</t>
    </r>
  </si>
  <si>
    <r>
      <rPr>
        <b/>
        <sz val="10"/>
        <color theme="1"/>
        <rFont val="Arial Unicode MS"/>
        <family val="2"/>
      </rPr>
      <t xml:space="preserve">Long: </t>
    </r>
    <r>
      <rPr>
        <sz val="10"/>
        <color theme="1"/>
        <rFont val="Arial Unicode MS"/>
        <family val="2"/>
      </rPr>
      <t>-104.8361</t>
    </r>
  </si>
  <si>
    <r>
      <rPr>
        <b/>
        <sz val="10"/>
        <color theme="1"/>
        <rFont val="Arial Unicode MS"/>
        <family val="2"/>
      </rPr>
      <t xml:space="preserve">County: </t>
    </r>
    <r>
      <rPr>
        <sz val="10"/>
        <color theme="1"/>
        <rFont val="Arial Unicode MS"/>
        <family val="2"/>
      </rPr>
      <t>Adams</t>
    </r>
  </si>
  <si>
    <r>
      <rPr>
        <b/>
        <sz val="10"/>
        <color theme="1"/>
        <rFont val="Arial Unicode MS"/>
        <family val="2"/>
      </rPr>
      <t>Elev:</t>
    </r>
    <r>
      <rPr>
        <sz val="10"/>
        <color theme="1"/>
        <rFont val="Arial Unicode MS"/>
        <family val="2"/>
      </rPr>
      <t xml:space="preserve"> 5016 ft</t>
    </r>
  </si>
  <si>
    <r>
      <rPr>
        <b/>
        <sz val="10"/>
        <color theme="1"/>
        <rFont val="Arial Unicode MS"/>
        <family val="2"/>
      </rPr>
      <t xml:space="preserve">City: </t>
    </r>
    <r>
      <rPr>
        <sz val="10"/>
        <color theme="1"/>
        <rFont val="Arial Unicode MS"/>
        <family val="2"/>
      </rPr>
      <t>STERLING</t>
    </r>
  </si>
  <si>
    <r>
      <rPr>
        <b/>
        <sz val="10"/>
        <color theme="1"/>
        <rFont val="Arial Unicode MS"/>
        <family val="2"/>
      </rPr>
      <t xml:space="preserve">ID: </t>
    </r>
    <r>
      <rPr>
        <sz val="10"/>
        <color theme="1"/>
        <rFont val="Arial Unicode MS"/>
        <family val="2"/>
      </rPr>
      <t>USC00057950</t>
    </r>
  </si>
  <si>
    <r>
      <rPr>
        <b/>
        <sz val="10"/>
        <color theme="1"/>
        <rFont val="Arial Unicode MS"/>
        <family val="2"/>
      </rPr>
      <t xml:space="preserve">Lat: </t>
    </r>
    <r>
      <rPr>
        <sz val="10"/>
        <color theme="1"/>
        <rFont val="Arial Unicode MS"/>
        <family val="2"/>
      </rPr>
      <t>40.6278</t>
    </r>
  </si>
  <si>
    <r>
      <rPr>
        <b/>
        <sz val="10"/>
        <color theme="1"/>
        <rFont val="Arial Unicode MS"/>
        <family val="2"/>
      </rPr>
      <t>Long:</t>
    </r>
    <r>
      <rPr>
        <sz val="10"/>
        <color theme="1"/>
        <rFont val="Arial Unicode MS"/>
        <family val="2"/>
      </rPr>
      <t xml:space="preserve"> -103.2083</t>
    </r>
  </si>
  <si>
    <r>
      <rPr>
        <b/>
        <sz val="10"/>
        <color theme="1"/>
        <rFont val="Arial Unicode MS"/>
        <family val="2"/>
      </rPr>
      <t xml:space="preserve">County: </t>
    </r>
    <r>
      <rPr>
        <sz val="10"/>
        <color theme="1"/>
        <rFont val="Arial Unicode MS"/>
        <family val="2"/>
      </rPr>
      <t>Logan</t>
    </r>
  </si>
  <si>
    <r>
      <rPr>
        <b/>
        <sz val="10"/>
        <color theme="1"/>
        <rFont val="Arial Unicode MS"/>
        <family val="2"/>
      </rPr>
      <t xml:space="preserve">Elev: </t>
    </r>
    <r>
      <rPr>
        <sz val="10"/>
        <color theme="1"/>
        <rFont val="Arial Unicode MS"/>
        <family val="2"/>
      </rPr>
      <t>3974 ft</t>
    </r>
  </si>
  <si>
    <r>
      <rPr>
        <b/>
        <sz val="10"/>
        <color theme="1"/>
        <rFont val="Arial Unicode MS"/>
        <family val="2"/>
      </rPr>
      <t xml:space="preserve">City: </t>
    </r>
    <r>
      <rPr>
        <sz val="10"/>
        <color theme="1"/>
        <rFont val="Arial Unicode MS"/>
        <family val="2"/>
      </rPr>
      <t>NUNN</t>
    </r>
  </si>
  <si>
    <r>
      <rPr>
        <b/>
        <sz val="10"/>
        <color theme="1"/>
        <rFont val="Arial Unicode MS"/>
        <family val="2"/>
      </rPr>
      <t xml:space="preserve">ID: </t>
    </r>
    <r>
      <rPr>
        <sz val="10"/>
        <color theme="1"/>
        <rFont val="Arial Unicode MS"/>
        <family val="2"/>
      </rPr>
      <t>USC00056023</t>
    </r>
  </si>
  <si>
    <r>
      <rPr>
        <b/>
        <sz val="10"/>
        <color theme="1"/>
        <rFont val="Arial Unicode MS"/>
        <family val="2"/>
      </rPr>
      <t>Lat:</t>
    </r>
    <r>
      <rPr>
        <sz val="10"/>
        <color theme="1"/>
        <rFont val="Arial Unicode MS"/>
        <family val="2"/>
      </rPr>
      <t xml:space="preserve"> 40.7064</t>
    </r>
  </si>
  <si>
    <r>
      <rPr>
        <b/>
        <sz val="10"/>
        <color theme="1"/>
        <rFont val="Arial Unicode MS"/>
        <family val="2"/>
      </rPr>
      <t>Long:</t>
    </r>
    <r>
      <rPr>
        <sz val="10"/>
        <color theme="1"/>
        <rFont val="Arial Unicode MS"/>
        <family val="2"/>
      </rPr>
      <t xml:space="preserve"> -104.7833</t>
    </r>
  </si>
  <si>
    <r>
      <rPr>
        <b/>
        <sz val="10"/>
        <color theme="1"/>
        <rFont val="Arial Unicode MS"/>
        <family val="2"/>
      </rPr>
      <t>County</t>
    </r>
    <r>
      <rPr>
        <sz val="10"/>
        <color theme="1"/>
        <rFont val="Arial Unicode MS"/>
        <family val="2"/>
      </rPr>
      <t>: Weld</t>
    </r>
  </si>
  <si>
    <r>
      <rPr>
        <b/>
        <sz val="10"/>
        <color theme="1"/>
        <rFont val="Arial Unicode MS"/>
        <family val="2"/>
      </rPr>
      <t>Elev:</t>
    </r>
    <r>
      <rPr>
        <sz val="10"/>
        <color theme="1"/>
        <rFont val="Arial Unicode MS"/>
        <family val="2"/>
      </rPr>
      <t xml:space="preserve"> 5196 ft</t>
    </r>
  </si>
  <si>
    <r>
      <rPr>
        <b/>
        <sz val="10"/>
        <color theme="1"/>
        <rFont val="Arial Unicode MS"/>
        <family val="2"/>
      </rPr>
      <t>City:</t>
    </r>
    <r>
      <rPr>
        <sz val="10"/>
        <color theme="1"/>
        <rFont val="Arial Unicode MS"/>
        <family val="2"/>
      </rPr>
      <t xml:space="preserve"> CROOK</t>
    </r>
  </si>
  <si>
    <r>
      <rPr>
        <b/>
        <sz val="10"/>
        <color theme="1"/>
        <rFont val="Arial Unicode MS"/>
        <family val="2"/>
      </rPr>
      <t>ID:</t>
    </r>
    <r>
      <rPr>
        <sz val="10"/>
        <color theme="1"/>
        <rFont val="Arial Unicode MS"/>
        <family val="2"/>
      </rPr>
      <t xml:space="preserve"> USC00051996</t>
    </r>
  </si>
  <si>
    <r>
      <rPr>
        <b/>
        <sz val="10"/>
        <color theme="1"/>
        <rFont val="Arial Unicode MS"/>
        <family val="2"/>
      </rPr>
      <t>Lat:</t>
    </r>
    <r>
      <rPr>
        <sz val="10"/>
        <color theme="1"/>
        <rFont val="Arial Unicode MS"/>
        <family val="2"/>
      </rPr>
      <t xml:space="preserve"> 40.8600</t>
    </r>
  </si>
  <si>
    <r>
      <rPr>
        <b/>
        <sz val="10"/>
        <color theme="1"/>
        <rFont val="Arial Unicode MS"/>
        <family val="2"/>
      </rPr>
      <t>Long:</t>
    </r>
    <r>
      <rPr>
        <sz val="10"/>
        <color theme="1"/>
        <rFont val="Arial Unicode MS"/>
        <family val="2"/>
      </rPr>
      <t xml:space="preserve"> -102.8031</t>
    </r>
  </si>
  <si>
    <r>
      <rPr>
        <b/>
        <sz val="10"/>
        <color theme="1"/>
        <rFont val="Arial Unicode MS"/>
        <family val="2"/>
      </rPr>
      <t>County:</t>
    </r>
    <r>
      <rPr>
        <sz val="10"/>
        <color theme="1"/>
        <rFont val="Arial Unicode MS"/>
        <family val="2"/>
      </rPr>
      <t xml:space="preserve"> Logan</t>
    </r>
  </si>
  <si>
    <r>
      <rPr>
        <b/>
        <sz val="10"/>
        <color theme="1"/>
        <rFont val="Arial Unicode MS"/>
        <family val="2"/>
      </rPr>
      <t>Elev:</t>
    </r>
    <r>
      <rPr>
        <sz val="10"/>
        <color theme="1"/>
        <rFont val="Arial Unicode MS"/>
        <family val="2"/>
      </rPr>
      <t xml:space="preserve"> 3709 ft</t>
    </r>
  </si>
  <si>
    <r>
      <rPr>
        <b/>
        <sz val="10"/>
        <color theme="1"/>
        <rFont val="Arial Unicode MS"/>
        <family val="2"/>
      </rPr>
      <t xml:space="preserve">City: </t>
    </r>
    <r>
      <rPr>
        <sz val="10"/>
        <color theme="1"/>
        <rFont val="Arial Unicode MS"/>
        <family val="2"/>
      </rPr>
      <t>NUNN 7 NNE</t>
    </r>
  </si>
  <si>
    <r>
      <rPr>
        <b/>
        <sz val="10"/>
        <color theme="1"/>
        <rFont val="Arial Unicode MS"/>
        <family val="2"/>
      </rPr>
      <t xml:space="preserve">ID: </t>
    </r>
    <r>
      <rPr>
        <sz val="10"/>
        <color theme="1"/>
        <rFont val="Arial Unicode MS"/>
        <family val="2"/>
      </rPr>
      <t>USW00094074</t>
    </r>
  </si>
  <si>
    <r>
      <rPr>
        <b/>
        <sz val="10"/>
        <color theme="1"/>
        <rFont val="Arial Unicode MS"/>
        <family val="2"/>
      </rPr>
      <t xml:space="preserve">Lat: </t>
    </r>
    <r>
      <rPr>
        <sz val="10"/>
        <color theme="1"/>
        <rFont val="Arial Unicode MS"/>
        <family val="2"/>
      </rPr>
      <t>40.8067</t>
    </r>
  </si>
  <si>
    <r>
      <rPr>
        <b/>
        <sz val="10"/>
        <color theme="1"/>
        <rFont val="Arial Unicode MS"/>
        <family val="2"/>
      </rPr>
      <t>Long</t>
    </r>
    <r>
      <rPr>
        <sz val="10"/>
        <color theme="1"/>
        <rFont val="Arial Unicode MS"/>
        <family val="2"/>
      </rPr>
      <t>: -104.7553</t>
    </r>
  </si>
  <si>
    <r>
      <rPr>
        <b/>
        <sz val="10"/>
        <color theme="1"/>
        <rFont val="Arial Unicode MS"/>
        <family val="2"/>
      </rPr>
      <t>County:</t>
    </r>
    <r>
      <rPr>
        <sz val="10"/>
        <color theme="1"/>
        <rFont val="Arial Unicode MS"/>
        <family val="2"/>
      </rPr>
      <t xml:space="preserve"> Weld</t>
    </r>
  </si>
  <si>
    <r>
      <rPr>
        <b/>
        <sz val="10"/>
        <color theme="1"/>
        <rFont val="Arial Unicode MS"/>
        <family val="2"/>
      </rPr>
      <t>Elev</t>
    </r>
    <r>
      <rPr>
        <sz val="10"/>
        <color theme="1"/>
        <rFont val="Arial Unicode MS"/>
        <family val="2"/>
      </rPr>
      <t>: 5390 ft</t>
    </r>
  </si>
  <si>
    <r>
      <rPr>
        <b/>
        <sz val="10"/>
        <color theme="1"/>
        <rFont val="Arial Unicode MS"/>
        <family val="2"/>
      </rPr>
      <t xml:space="preserve">City: </t>
    </r>
    <r>
      <rPr>
        <sz val="10"/>
        <color theme="1"/>
        <rFont val="Arial Unicode MS"/>
        <family val="2"/>
      </rPr>
      <t>NORTHGLENN</t>
    </r>
  </si>
  <si>
    <r>
      <rPr>
        <b/>
        <sz val="10"/>
        <color theme="1"/>
        <rFont val="Arial Unicode MS"/>
        <family val="2"/>
      </rPr>
      <t>ID:</t>
    </r>
    <r>
      <rPr>
        <sz val="10"/>
        <color theme="1"/>
        <rFont val="Arial Unicode MS"/>
        <family val="2"/>
      </rPr>
      <t xml:space="preserve"> USC00055984</t>
    </r>
  </si>
  <si>
    <r>
      <rPr>
        <b/>
        <sz val="10"/>
        <color theme="1"/>
        <rFont val="Arial Unicode MS"/>
        <family val="2"/>
      </rPr>
      <t>Lat:</t>
    </r>
    <r>
      <rPr>
        <sz val="10"/>
        <color theme="1"/>
        <rFont val="Arial Unicode MS"/>
        <family val="2"/>
      </rPr>
      <t xml:space="preserve"> 39.8989</t>
    </r>
  </si>
  <si>
    <r>
      <rPr>
        <b/>
        <sz val="10"/>
        <color theme="1"/>
        <rFont val="Arial Unicode MS"/>
        <family val="2"/>
      </rPr>
      <t>Long:</t>
    </r>
    <r>
      <rPr>
        <sz val="10"/>
        <color theme="1"/>
        <rFont val="Arial Unicode MS"/>
        <family val="2"/>
      </rPr>
      <t xml:space="preserve"> -105.0133</t>
    </r>
  </si>
  <si>
    <r>
      <rPr>
        <b/>
        <sz val="10"/>
        <color theme="1"/>
        <rFont val="Arial Unicode MS"/>
        <family val="2"/>
      </rPr>
      <t>County:</t>
    </r>
    <r>
      <rPr>
        <sz val="10"/>
        <color theme="1"/>
        <rFont val="Arial Unicode MS"/>
        <family val="2"/>
      </rPr>
      <t xml:space="preserve"> Adams</t>
    </r>
  </si>
  <si>
    <r>
      <rPr>
        <b/>
        <sz val="10"/>
        <color theme="1"/>
        <rFont val="Arial Unicode MS"/>
        <family val="2"/>
      </rPr>
      <t>Elev:</t>
    </r>
    <r>
      <rPr>
        <sz val="10"/>
        <color theme="1"/>
        <rFont val="Arial Unicode MS"/>
        <family val="2"/>
      </rPr>
      <t xml:space="preserve"> 5407 ft</t>
    </r>
  </si>
  <si>
    <r>
      <rPr>
        <b/>
        <sz val="10"/>
        <color theme="1"/>
        <rFont val="Arial Unicode MS"/>
        <family val="2"/>
      </rPr>
      <t xml:space="preserve">City: </t>
    </r>
    <r>
      <rPr>
        <sz val="10"/>
        <color theme="1"/>
        <rFont val="Arial Unicode MS"/>
        <family val="2"/>
      </rPr>
      <t>NEW RAYMER</t>
    </r>
  </si>
  <si>
    <r>
      <rPr>
        <b/>
        <sz val="10"/>
        <color theme="1"/>
        <rFont val="Arial Unicode MS"/>
        <family val="2"/>
      </rPr>
      <t xml:space="preserve">ID: </t>
    </r>
    <r>
      <rPr>
        <sz val="10"/>
        <color theme="1"/>
        <rFont val="Arial Unicode MS"/>
        <family val="2"/>
      </rPr>
      <t>USC00055922</t>
    </r>
  </si>
  <si>
    <r>
      <rPr>
        <b/>
        <sz val="10"/>
        <color theme="1"/>
        <rFont val="Arial Unicode MS"/>
        <family val="2"/>
      </rPr>
      <t xml:space="preserve">Lat: </t>
    </r>
    <r>
      <rPr>
        <sz val="10"/>
        <color theme="1"/>
        <rFont val="Arial Unicode MS"/>
        <family val="2"/>
      </rPr>
      <t>40.6089</t>
    </r>
  </si>
  <si>
    <r>
      <rPr>
        <b/>
        <sz val="10"/>
        <color theme="1"/>
        <rFont val="Arial Unicode MS"/>
        <family val="2"/>
      </rPr>
      <t xml:space="preserve">Long: </t>
    </r>
    <r>
      <rPr>
        <sz val="10"/>
        <color theme="1"/>
        <rFont val="Arial Unicode MS"/>
        <family val="2"/>
      </rPr>
      <t>-103.8461</t>
    </r>
  </si>
  <si>
    <r>
      <rPr>
        <b/>
        <sz val="10"/>
        <color theme="1"/>
        <rFont val="Arial Unicode MS"/>
        <family val="2"/>
      </rPr>
      <t>Elev:</t>
    </r>
    <r>
      <rPr>
        <sz val="10"/>
        <color theme="1"/>
        <rFont val="Arial Unicode MS"/>
        <family val="2"/>
      </rPr>
      <t xml:space="preserve"> 4783 ft</t>
    </r>
  </si>
  <si>
    <r>
      <rPr>
        <b/>
        <sz val="10"/>
        <color theme="1"/>
        <rFont val="Arial Unicode MS"/>
        <family val="2"/>
      </rPr>
      <t xml:space="preserve">ID: </t>
    </r>
    <r>
      <rPr>
        <sz val="10"/>
        <color theme="1"/>
        <rFont val="Arial Unicode MS"/>
        <family val="2"/>
      </rPr>
      <t>USC00055934</t>
    </r>
  </si>
  <si>
    <r>
      <rPr>
        <b/>
        <sz val="10"/>
        <color theme="1"/>
        <rFont val="Arial Unicode MS"/>
        <family val="2"/>
      </rPr>
      <t>Lat:</t>
    </r>
    <r>
      <rPr>
        <sz val="10"/>
        <color theme="1"/>
        <rFont val="Arial Unicode MS"/>
        <family val="2"/>
      </rPr>
      <t xml:space="preserve"> 40.9319</t>
    </r>
  </si>
  <si>
    <r>
      <rPr>
        <b/>
        <sz val="10"/>
        <color theme="1"/>
        <rFont val="Arial Unicode MS"/>
        <family val="2"/>
      </rPr>
      <t xml:space="preserve">Long: </t>
    </r>
    <r>
      <rPr>
        <sz val="10"/>
        <color theme="1"/>
        <rFont val="Arial Unicode MS"/>
        <family val="2"/>
      </rPr>
      <t>-103.8678</t>
    </r>
  </si>
  <si>
    <r>
      <rPr>
        <b/>
        <sz val="10"/>
        <color theme="1"/>
        <rFont val="Arial Unicode MS"/>
        <family val="2"/>
      </rPr>
      <t>Elev</t>
    </r>
    <r>
      <rPr>
        <sz val="10"/>
        <color theme="1"/>
        <rFont val="Arial Unicode MS"/>
        <family val="2"/>
      </rPr>
      <t>: 5180 ft</t>
    </r>
  </si>
  <si>
    <r>
      <rPr>
        <b/>
        <sz val="10"/>
        <color theme="1"/>
        <rFont val="Arial Unicode MS"/>
        <family val="2"/>
      </rPr>
      <t>ID:</t>
    </r>
    <r>
      <rPr>
        <sz val="10"/>
        <color theme="1"/>
        <rFont val="Arial Unicode MS"/>
        <family val="2"/>
      </rPr>
      <t xml:space="preserve"> USC00055116</t>
    </r>
  </si>
  <si>
    <r>
      <rPr>
        <b/>
        <sz val="10"/>
        <color theme="1"/>
        <rFont val="Arial Unicode MS"/>
        <family val="2"/>
      </rPr>
      <t>Lat:</t>
    </r>
    <r>
      <rPr>
        <sz val="10"/>
        <color theme="1"/>
        <rFont val="Arial Unicode MS"/>
        <family val="2"/>
      </rPr>
      <t xml:space="preserve"> 40.1589</t>
    </r>
  </si>
  <si>
    <r>
      <rPr>
        <b/>
        <sz val="10"/>
        <color theme="1"/>
        <rFont val="Arial Unicode MS"/>
        <family val="2"/>
      </rPr>
      <t>Long</t>
    </r>
    <r>
      <rPr>
        <sz val="10"/>
        <color theme="1"/>
        <rFont val="Arial Unicode MS"/>
        <family val="2"/>
      </rPr>
      <t>: -105.0736</t>
    </r>
  </si>
  <si>
    <r>
      <rPr>
        <b/>
        <sz val="10"/>
        <color theme="1"/>
        <rFont val="Arial Unicode MS"/>
        <family val="2"/>
      </rPr>
      <t>County:</t>
    </r>
    <r>
      <rPr>
        <sz val="10"/>
        <color theme="1"/>
        <rFont val="Arial Unicode MS"/>
        <family val="2"/>
      </rPr>
      <t xml:space="preserve"> Boulder</t>
    </r>
  </si>
  <si>
    <r>
      <rPr>
        <b/>
        <sz val="10"/>
        <color theme="1"/>
        <rFont val="Arial Unicode MS"/>
        <family val="2"/>
      </rPr>
      <t>Elev:</t>
    </r>
    <r>
      <rPr>
        <sz val="10"/>
        <color theme="1"/>
        <rFont val="Arial Unicode MS"/>
        <family val="2"/>
      </rPr>
      <t xml:space="preserve"> 4950 ft</t>
    </r>
  </si>
  <si>
    <r>
      <rPr>
        <b/>
        <sz val="10"/>
        <color theme="1"/>
        <rFont val="Arial Unicode MS"/>
        <family val="2"/>
      </rPr>
      <t xml:space="preserve">City: </t>
    </r>
    <r>
      <rPr>
        <sz val="10"/>
        <color theme="1"/>
        <rFont val="Arial Unicode MS"/>
        <family val="2"/>
      </rPr>
      <t>LINDON 5 WNW</t>
    </r>
  </si>
  <si>
    <r>
      <rPr>
        <b/>
        <sz val="10"/>
        <color theme="1"/>
        <rFont val="Arial Unicode MS"/>
        <family val="2"/>
      </rPr>
      <t>ID:</t>
    </r>
    <r>
      <rPr>
        <sz val="10"/>
        <color theme="1"/>
        <rFont val="Arial Unicode MS"/>
        <family val="2"/>
      </rPr>
      <t xml:space="preserve"> USC00055025</t>
    </r>
  </si>
  <si>
    <r>
      <rPr>
        <b/>
        <sz val="10"/>
        <color theme="1"/>
        <rFont val="Arial Unicode MS"/>
        <family val="2"/>
      </rPr>
      <t xml:space="preserve">Lat: </t>
    </r>
    <r>
      <rPr>
        <sz val="10"/>
        <color theme="1"/>
        <rFont val="Arial Unicode MS"/>
        <family val="2"/>
      </rPr>
      <t>39.7556</t>
    </r>
  </si>
  <si>
    <r>
      <rPr>
        <b/>
        <sz val="10"/>
        <color theme="1"/>
        <rFont val="Arial Unicode MS"/>
        <family val="2"/>
      </rPr>
      <t>Long:</t>
    </r>
    <r>
      <rPr>
        <sz val="10"/>
        <color theme="1"/>
        <rFont val="Arial Unicode MS"/>
        <family val="2"/>
      </rPr>
      <t xml:space="preserve"> -103.4986</t>
    </r>
  </si>
  <si>
    <r>
      <rPr>
        <b/>
        <sz val="10"/>
        <color theme="1"/>
        <rFont val="Arial Unicode MS"/>
        <family val="2"/>
      </rPr>
      <t xml:space="preserve">Elev: </t>
    </r>
    <r>
      <rPr>
        <sz val="10"/>
        <color theme="1"/>
        <rFont val="Arial Unicode MS"/>
        <family val="2"/>
      </rPr>
      <t>4851 ft</t>
    </r>
  </si>
  <si>
    <r>
      <rPr>
        <b/>
        <sz val="10"/>
        <color theme="1"/>
        <rFont val="Arial Unicode MS"/>
        <family val="2"/>
      </rPr>
      <t>City:</t>
    </r>
    <r>
      <rPr>
        <sz val="10"/>
        <color theme="1"/>
        <rFont val="Arial Unicode MS"/>
        <family val="2"/>
      </rPr>
      <t xml:space="preserve"> FT MORGAN</t>
    </r>
  </si>
  <si>
    <r>
      <rPr>
        <b/>
        <sz val="10"/>
        <color theme="1"/>
        <rFont val="Arial Unicode MS"/>
        <family val="2"/>
      </rPr>
      <t xml:space="preserve">ID: </t>
    </r>
    <r>
      <rPr>
        <sz val="10"/>
        <color theme="1"/>
        <rFont val="Arial Unicode MS"/>
        <family val="2"/>
      </rPr>
      <t>USC00053038</t>
    </r>
  </si>
  <si>
    <r>
      <rPr>
        <b/>
        <sz val="10"/>
        <color theme="1"/>
        <rFont val="Arial Unicode MS"/>
        <family val="2"/>
      </rPr>
      <t>Lat:</t>
    </r>
    <r>
      <rPr>
        <sz val="10"/>
        <color theme="1"/>
        <rFont val="Arial Unicode MS"/>
        <family val="2"/>
      </rPr>
      <t xml:space="preserve"> 40.2600</t>
    </r>
  </si>
  <si>
    <r>
      <rPr>
        <b/>
        <sz val="10"/>
        <color theme="1"/>
        <rFont val="Arial Unicode MS"/>
        <family val="2"/>
      </rPr>
      <t>Long:</t>
    </r>
    <r>
      <rPr>
        <sz val="10"/>
        <color theme="1"/>
        <rFont val="Arial Unicode MS"/>
        <family val="2"/>
      </rPr>
      <t xml:space="preserve"> -103.8156</t>
    </r>
  </si>
  <si>
    <r>
      <rPr>
        <b/>
        <sz val="10"/>
        <color theme="1"/>
        <rFont val="Arial Unicode MS"/>
        <family val="2"/>
      </rPr>
      <t>County:</t>
    </r>
    <r>
      <rPr>
        <sz val="10"/>
        <color theme="1"/>
        <rFont val="Arial Unicode MS"/>
        <family val="2"/>
      </rPr>
      <t xml:space="preserve"> Morgan</t>
    </r>
  </si>
  <si>
    <r>
      <rPr>
        <b/>
        <sz val="10"/>
        <color theme="1"/>
        <rFont val="Arial Unicode MS"/>
        <family val="2"/>
      </rPr>
      <t xml:space="preserve">Elev: </t>
    </r>
    <r>
      <rPr>
        <sz val="10"/>
        <color theme="1"/>
        <rFont val="Arial Unicode MS"/>
        <family val="2"/>
      </rPr>
      <t>4359 ft</t>
    </r>
  </si>
  <si>
    <r>
      <rPr>
        <b/>
        <sz val="10"/>
        <color theme="1"/>
        <rFont val="Arial Unicode MS"/>
        <family val="2"/>
      </rPr>
      <t xml:space="preserve">City: </t>
    </r>
    <r>
      <rPr>
        <sz val="10"/>
        <color theme="1"/>
        <rFont val="Arial Unicode MS"/>
        <family val="2"/>
      </rPr>
      <t>GREELEY UNC</t>
    </r>
  </si>
  <si>
    <r>
      <rPr>
        <b/>
        <sz val="10"/>
        <color theme="1"/>
        <rFont val="Arial Unicode MS"/>
        <family val="2"/>
      </rPr>
      <t xml:space="preserve">ID: </t>
    </r>
    <r>
      <rPr>
        <sz val="10"/>
        <color theme="1"/>
        <rFont val="Arial Unicode MS"/>
        <family val="2"/>
      </rPr>
      <t>USC00053553</t>
    </r>
  </si>
  <si>
    <r>
      <rPr>
        <b/>
        <sz val="10"/>
        <color theme="1"/>
        <rFont val="Arial Unicode MS"/>
        <family val="2"/>
      </rPr>
      <t xml:space="preserve">Lat: </t>
    </r>
    <r>
      <rPr>
        <sz val="10"/>
        <color theme="1"/>
        <rFont val="Arial Unicode MS"/>
        <family val="2"/>
      </rPr>
      <t>40.4022</t>
    </r>
  </si>
  <si>
    <r>
      <rPr>
        <b/>
        <sz val="10"/>
        <color theme="1"/>
        <rFont val="Arial Unicode MS"/>
        <family val="2"/>
      </rPr>
      <t>Long:</t>
    </r>
    <r>
      <rPr>
        <sz val="10"/>
        <color theme="1"/>
        <rFont val="Arial Unicode MS"/>
        <family val="2"/>
      </rPr>
      <t xml:space="preserve"> -104.6992</t>
    </r>
  </si>
  <si>
    <r>
      <rPr>
        <b/>
        <sz val="10"/>
        <color theme="1"/>
        <rFont val="Arial Unicode MS"/>
        <family val="2"/>
      </rPr>
      <t xml:space="preserve">County: </t>
    </r>
    <r>
      <rPr>
        <sz val="10"/>
        <color theme="1"/>
        <rFont val="Arial Unicode MS"/>
        <family val="2"/>
      </rPr>
      <t>Weld</t>
    </r>
  </si>
  <si>
    <r>
      <rPr>
        <b/>
        <sz val="10"/>
        <color theme="1"/>
        <rFont val="Arial Unicode MS"/>
        <family val="2"/>
      </rPr>
      <t xml:space="preserve">Elev: </t>
    </r>
    <r>
      <rPr>
        <sz val="10"/>
        <color theme="1"/>
        <rFont val="Arial Unicode MS"/>
        <family val="2"/>
      </rPr>
      <t>4715 ft</t>
    </r>
  </si>
  <si>
    <r>
      <rPr>
        <b/>
        <sz val="10"/>
        <color theme="1"/>
        <rFont val="Arial Unicode MS"/>
        <family val="2"/>
      </rPr>
      <t xml:space="preserve">City: </t>
    </r>
    <r>
      <rPr>
        <sz val="10"/>
        <color theme="1"/>
        <rFont val="Arial Unicode MS"/>
        <family val="2"/>
      </rPr>
      <t>JULESBURG</t>
    </r>
  </si>
  <si>
    <r>
      <rPr>
        <b/>
        <sz val="10"/>
        <color theme="1"/>
        <rFont val="Arial Unicode MS"/>
        <family val="2"/>
      </rPr>
      <t xml:space="preserve">ID: </t>
    </r>
    <r>
      <rPr>
        <sz val="10"/>
        <color theme="1"/>
        <rFont val="Arial Unicode MS"/>
        <family val="2"/>
      </rPr>
      <t>USC00054413</t>
    </r>
  </si>
  <si>
    <r>
      <rPr>
        <b/>
        <sz val="10"/>
        <color theme="1"/>
        <rFont val="Arial Unicode MS"/>
        <family val="2"/>
      </rPr>
      <t>Lat:</t>
    </r>
    <r>
      <rPr>
        <sz val="10"/>
        <color theme="1"/>
        <rFont val="Arial Unicode MS"/>
        <family val="2"/>
      </rPr>
      <t xml:space="preserve"> 40.9867</t>
    </r>
  </si>
  <si>
    <r>
      <rPr>
        <b/>
        <sz val="10"/>
        <color theme="1"/>
        <rFont val="Arial Unicode MS"/>
        <family val="2"/>
      </rPr>
      <t>Long:</t>
    </r>
    <r>
      <rPr>
        <sz val="10"/>
        <color theme="1"/>
        <rFont val="Arial Unicode MS"/>
        <family val="2"/>
      </rPr>
      <t xml:space="preserve"> -102.2706</t>
    </r>
  </si>
  <si>
    <r>
      <rPr>
        <b/>
        <sz val="10"/>
        <color theme="1"/>
        <rFont val="Arial Unicode MS"/>
        <family val="2"/>
      </rPr>
      <t xml:space="preserve">County: </t>
    </r>
    <r>
      <rPr>
        <sz val="10"/>
        <color theme="1"/>
        <rFont val="Arial Unicode MS"/>
        <family val="2"/>
      </rPr>
      <t>Sedgwick</t>
    </r>
  </si>
  <si>
    <r>
      <rPr>
        <b/>
        <sz val="10"/>
        <color theme="1"/>
        <rFont val="Arial Unicode MS"/>
        <family val="2"/>
      </rPr>
      <t>Elev:</t>
    </r>
    <r>
      <rPr>
        <sz val="10"/>
        <color theme="1"/>
        <rFont val="Arial Unicode MS"/>
        <family val="2"/>
      </rPr>
      <t xml:space="preserve"> 3469 ft</t>
    </r>
  </si>
  <si>
    <r>
      <rPr>
        <b/>
        <sz val="10"/>
        <color theme="1"/>
        <rFont val="Arial Unicode MS"/>
        <family val="2"/>
      </rPr>
      <t xml:space="preserve">City: </t>
    </r>
    <r>
      <rPr>
        <sz val="10"/>
        <color theme="1"/>
        <rFont val="Arial Unicode MS"/>
        <family val="2"/>
      </rPr>
      <t>LEROY 9 WSW</t>
    </r>
  </si>
  <si>
    <r>
      <rPr>
        <b/>
        <sz val="10"/>
        <color theme="1"/>
        <rFont val="Arial Unicode MS"/>
        <family val="2"/>
      </rPr>
      <t xml:space="preserve">ID: </t>
    </r>
    <r>
      <rPr>
        <sz val="10"/>
        <color theme="1"/>
        <rFont val="Arial Unicode MS"/>
        <family val="2"/>
      </rPr>
      <t>USC00054945</t>
    </r>
  </si>
  <si>
    <r>
      <rPr>
        <b/>
        <sz val="10"/>
        <color theme="1"/>
        <rFont val="Arial Unicode MS"/>
        <family val="2"/>
      </rPr>
      <t xml:space="preserve">Lat: </t>
    </r>
    <r>
      <rPr>
        <sz val="10"/>
        <color theme="1"/>
        <rFont val="Arial Unicode MS"/>
        <family val="2"/>
      </rPr>
      <t>40.4897</t>
    </r>
  </si>
  <si>
    <r>
      <rPr>
        <b/>
        <sz val="10"/>
        <color theme="1"/>
        <rFont val="Arial Unicode MS"/>
        <family val="2"/>
      </rPr>
      <t>Long:</t>
    </r>
    <r>
      <rPr>
        <sz val="10"/>
        <color theme="1"/>
        <rFont val="Arial Unicode MS"/>
        <family val="2"/>
      </rPr>
      <t xml:space="preserve"> -103.0822</t>
    </r>
  </si>
  <si>
    <r>
      <rPr>
        <b/>
        <sz val="10"/>
        <color theme="1"/>
        <rFont val="Arial Unicode MS"/>
        <family val="2"/>
      </rPr>
      <t>Elev:</t>
    </r>
    <r>
      <rPr>
        <sz val="10"/>
        <color theme="1"/>
        <rFont val="Arial Unicode MS"/>
        <family val="2"/>
      </rPr>
      <t xml:space="preserve"> 4550 ft</t>
    </r>
  </si>
  <si>
    <r>
      <rPr>
        <b/>
        <sz val="10"/>
        <color theme="1"/>
        <rFont val="Arial Unicode MS"/>
        <family val="2"/>
      </rPr>
      <t xml:space="preserve">City: </t>
    </r>
    <r>
      <rPr>
        <sz val="10"/>
        <color theme="1"/>
        <rFont val="Arial Unicode MS"/>
        <family val="2"/>
      </rPr>
      <t>NEW RAYMER 21N</t>
    </r>
  </si>
  <si>
    <r>
      <rPr>
        <b/>
        <sz val="10"/>
        <color theme="1"/>
        <rFont val="Arial Unicode MS"/>
        <family val="2"/>
      </rPr>
      <t>City</t>
    </r>
    <r>
      <rPr>
        <sz val="10"/>
        <color theme="1"/>
        <rFont val="Arial Unicode MS"/>
        <family val="2"/>
      </rPr>
      <t>: LONGMONT 2 ESE</t>
    </r>
  </si>
  <si>
    <r>
      <rPr>
        <b/>
        <sz val="10"/>
        <color theme="1"/>
        <rFont val="Arial Unicode MS"/>
        <family val="2"/>
      </rPr>
      <t xml:space="preserve">ID: </t>
    </r>
    <r>
      <rPr>
        <sz val="10"/>
        <color theme="1"/>
        <rFont val="Arial Unicode MS"/>
        <family val="2"/>
      </rPr>
      <t>USW00024015</t>
    </r>
  </si>
  <si>
    <r>
      <rPr>
        <b/>
        <sz val="10"/>
        <color theme="1"/>
        <rFont val="Arial Unicode MS"/>
        <family val="2"/>
      </rPr>
      <t xml:space="preserve">County: </t>
    </r>
    <r>
      <rPr>
        <sz val="10"/>
        <color theme="1"/>
        <rFont val="Arial Unicode MS"/>
        <family val="2"/>
      </rPr>
      <t>Washington</t>
    </r>
  </si>
  <si>
    <r>
      <rPr>
        <b/>
        <sz val="10"/>
        <color theme="1"/>
        <rFont val="Arial Unicode MS"/>
        <family val="2"/>
      </rPr>
      <t xml:space="preserve">Elev: </t>
    </r>
    <r>
      <rPr>
        <sz val="10"/>
        <color theme="1"/>
        <rFont val="Arial Unicode MS"/>
        <family val="2"/>
      </rPr>
      <t>4662 ft</t>
    </r>
  </si>
  <si>
    <r>
      <rPr>
        <b/>
        <sz val="10"/>
        <color theme="1"/>
        <rFont val="Arial Unicode MS"/>
        <family val="2"/>
      </rPr>
      <t>ID:</t>
    </r>
    <r>
      <rPr>
        <sz val="10"/>
        <color theme="1"/>
        <rFont val="Arial Unicode MS"/>
        <family val="2"/>
      </rPr>
      <t xml:space="preserve"> USC00050109</t>
    </r>
  </si>
  <si>
    <r>
      <rPr>
        <b/>
        <sz val="10"/>
        <color theme="1"/>
        <rFont val="Arial Unicode MS"/>
        <family val="2"/>
      </rPr>
      <t xml:space="preserve">Lat: </t>
    </r>
    <r>
      <rPr>
        <sz val="10"/>
        <color theme="1"/>
        <rFont val="Arial Unicode MS"/>
        <family val="2"/>
      </rPr>
      <t>40.1550</t>
    </r>
  </si>
  <si>
    <r>
      <rPr>
        <b/>
        <sz val="10"/>
        <color theme="1"/>
        <rFont val="Arial Unicode MS"/>
        <family val="2"/>
      </rPr>
      <t>Elev:</t>
    </r>
    <r>
      <rPr>
        <sz val="10"/>
        <color theme="1"/>
        <rFont val="Arial Unicode MS"/>
        <family val="2"/>
      </rPr>
      <t xml:space="preserve"> 4540 ft</t>
    </r>
  </si>
  <si>
    <r>
      <rPr>
        <b/>
        <sz val="10"/>
        <color theme="1"/>
        <rFont val="Arial Unicode MS"/>
        <family val="2"/>
      </rPr>
      <t xml:space="preserve">Lat: </t>
    </r>
    <r>
      <rPr>
        <sz val="10"/>
        <color theme="1"/>
        <rFont val="Arial Unicode MS"/>
        <family val="2"/>
      </rPr>
      <t>39.9436</t>
    </r>
  </si>
  <si>
    <r>
      <rPr>
        <b/>
        <sz val="10"/>
        <color theme="1"/>
        <rFont val="Arial Unicode MS"/>
        <family val="2"/>
      </rPr>
      <t>Long:</t>
    </r>
    <r>
      <rPr>
        <sz val="10"/>
        <color theme="1"/>
        <rFont val="Arial Unicode MS"/>
        <family val="2"/>
      </rPr>
      <t xml:space="preserve"> -104.8361</t>
    </r>
  </si>
  <si>
    <r>
      <rPr>
        <b/>
        <sz val="10"/>
        <color theme="1"/>
        <rFont val="Arial Unicode MS"/>
        <family val="2"/>
      </rPr>
      <t>Elev</t>
    </r>
    <r>
      <rPr>
        <sz val="10"/>
        <color theme="1"/>
        <rFont val="Arial Unicode MS"/>
        <family val="2"/>
      </rPr>
      <t>: 5016 ft</t>
    </r>
  </si>
  <si>
    <r>
      <rPr>
        <b/>
        <sz val="10"/>
        <color theme="1"/>
        <rFont val="Arial Unicode MS"/>
        <family val="2"/>
      </rPr>
      <t xml:space="preserve">City: </t>
    </r>
    <r>
      <rPr>
        <sz val="10"/>
        <color theme="1"/>
        <rFont val="Arial Unicode MS"/>
        <family val="2"/>
      </rPr>
      <t>CROOK</t>
    </r>
  </si>
  <si>
    <r>
      <rPr>
        <b/>
        <sz val="10"/>
        <color theme="1"/>
        <rFont val="Arial Unicode MS"/>
        <family val="2"/>
      </rPr>
      <t xml:space="preserve">ID: </t>
    </r>
    <r>
      <rPr>
        <sz val="10"/>
        <color theme="1"/>
        <rFont val="Arial Unicode MS"/>
        <family val="2"/>
      </rPr>
      <t>USC00051996</t>
    </r>
  </si>
  <si>
    <r>
      <rPr>
        <b/>
        <sz val="10"/>
        <color theme="1"/>
        <rFont val="Arial Unicode MS"/>
        <family val="2"/>
      </rPr>
      <t xml:space="preserve">Lat: </t>
    </r>
    <r>
      <rPr>
        <sz val="10"/>
        <color theme="1"/>
        <rFont val="Arial Unicode MS"/>
        <family val="2"/>
      </rPr>
      <t>40.8600</t>
    </r>
  </si>
  <si>
    <r>
      <rPr>
        <b/>
        <sz val="10"/>
        <color theme="1"/>
        <rFont val="Arial Unicode MS"/>
        <family val="2"/>
      </rPr>
      <t xml:space="preserve">Long: </t>
    </r>
    <r>
      <rPr>
        <sz val="10"/>
        <color theme="1"/>
        <rFont val="Arial Unicode MS"/>
        <family val="2"/>
      </rPr>
      <t>-102.8031</t>
    </r>
  </si>
  <si>
    <r>
      <rPr>
        <b/>
        <sz val="10"/>
        <color theme="1"/>
        <rFont val="Arial Unicode MS"/>
        <family val="2"/>
      </rPr>
      <t xml:space="preserve">City: </t>
    </r>
    <r>
      <rPr>
        <sz val="10"/>
        <color theme="1"/>
        <rFont val="Arial Unicode MS"/>
        <family val="2"/>
      </rPr>
      <t>FT MORGAN</t>
    </r>
  </si>
  <si>
    <r>
      <rPr>
        <b/>
        <sz val="10"/>
        <color theme="1"/>
        <rFont val="Arial Unicode MS"/>
        <family val="2"/>
      </rPr>
      <t xml:space="preserve">Lat: </t>
    </r>
    <r>
      <rPr>
        <sz val="10"/>
        <color theme="1"/>
        <rFont val="Arial Unicode MS"/>
        <family val="2"/>
      </rPr>
      <t>40.2600</t>
    </r>
  </si>
  <si>
    <r>
      <rPr>
        <b/>
        <sz val="10"/>
        <color theme="1"/>
        <rFont val="Arial Unicode MS"/>
        <family val="2"/>
      </rPr>
      <t>Elev:</t>
    </r>
    <r>
      <rPr>
        <sz val="10"/>
        <color theme="1"/>
        <rFont val="Arial Unicode MS"/>
        <family val="2"/>
      </rPr>
      <t xml:space="preserve"> 4359 ft</t>
    </r>
  </si>
  <si>
    <r>
      <rPr>
        <b/>
        <sz val="10"/>
        <color theme="1"/>
        <rFont val="Arial Unicode MS"/>
        <family val="2"/>
      </rPr>
      <t>City:</t>
    </r>
    <r>
      <rPr>
        <sz val="10"/>
        <color theme="1"/>
        <rFont val="Arial Unicode MS"/>
        <family val="2"/>
      </rPr>
      <t xml:space="preserve"> GREELEY UNC</t>
    </r>
  </si>
  <si>
    <r>
      <rPr>
        <b/>
        <sz val="10"/>
        <color theme="1"/>
        <rFont val="Arial Unicode MS"/>
        <family val="2"/>
      </rPr>
      <t>Lat</t>
    </r>
    <r>
      <rPr>
        <sz val="10"/>
        <color theme="1"/>
        <rFont val="Arial Unicode MS"/>
        <family val="2"/>
      </rPr>
      <t>: 40.4022</t>
    </r>
  </si>
  <si>
    <r>
      <rPr>
        <b/>
        <sz val="10"/>
        <color theme="1"/>
        <rFont val="Arial Unicode MS"/>
        <family val="2"/>
      </rPr>
      <t>Elev:</t>
    </r>
    <r>
      <rPr>
        <sz val="10"/>
        <color theme="1"/>
        <rFont val="Arial Unicode MS"/>
        <family val="2"/>
      </rPr>
      <t xml:space="preserve"> 4715 ft</t>
    </r>
  </si>
  <si>
    <r>
      <rPr>
        <b/>
        <sz val="10"/>
        <color theme="1"/>
        <rFont val="Arial Unicode MS"/>
        <family val="2"/>
      </rPr>
      <t>Long</t>
    </r>
    <r>
      <rPr>
        <sz val="10"/>
        <color theme="1"/>
        <rFont val="Arial Unicode MS"/>
        <family val="2"/>
      </rPr>
      <t>: -102.2706</t>
    </r>
  </si>
  <si>
    <r>
      <rPr>
        <b/>
        <sz val="10"/>
        <color theme="1"/>
        <rFont val="Arial Unicode MS"/>
        <family val="2"/>
      </rPr>
      <t>City:</t>
    </r>
    <r>
      <rPr>
        <sz val="10"/>
        <color theme="1"/>
        <rFont val="Arial Unicode MS"/>
        <family val="2"/>
      </rPr>
      <t xml:space="preserve"> LEROY 9 WSW</t>
    </r>
  </si>
  <si>
    <r>
      <rPr>
        <b/>
        <sz val="10"/>
        <color theme="1"/>
        <rFont val="Arial Unicode MS"/>
        <family val="2"/>
      </rPr>
      <t>ID:</t>
    </r>
    <r>
      <rPr>
        <sz val="10"/>
        <color theme="1"/>
        <rFont val="Arial Unicode MS"/>
        <family val="2"/>
      </rPr>
      <t xml:space="preserve"> USC00054945</t>
    </r>
  </si>
  <si>
    <r>
      <rPr>
        <b/>
        <sz val="10"/>
        <color theme="1"/>
        <rFont val="Arial Unicode MS"/>
        <family val="2"/>
      </rPr>
      <t xml:space="preserve">Elev: </t>
    </r>
    <r>
      <rPr>
        <sz val="10"/>
        <color theme="1"/>
        <rFont val="Arial Unicode MS"/>
        <family val="2"/>
      </rPr>
      <t>4550 ft</t>
    </r>
  </si>
  <si>
    <r>
      <rPr>
        <b/>
        <sz val="10"/>
        <color theme="1"/>
        <rFont val="Arial Unicode MS"/>
        <family val="2"/>
      </rPr>
      <t>City:</t>
    </r>
    <r>
      <rPr>
        <sz val="10"/>
        <color theme="1"/>
        <rFont val="Arial Unicode MS"/>
        <family val="2"/>
      </rPr>
      <t xml:space="preserve"> LINDON 5 WNW</t>
    </r>
  </si>
  <si>
    <r>
      <rPr>
        <b/>
        <sz val="10"/>
        <color theme="1"/>
        <rFont val="Arial Unicode MS"/>
        <family val="2"/>
      </rPr>
      <t xml:space="preserve">ID: </t>
    </r>
    <r>
      <rPr>
        <sz val="10"/>
        <color theme="1"/>
        <rFont val="Arial Unicode MS"/>
        <family val="2"/>
      </rPr>
      <t>USC00055025</t>
    </r>
  </si>
  <si>
    <r>
      <rPr>
        <b/>
        <sz val="10"/>
        <color theme="1"/>
        <rFont val="Arial Unicode MS"/>
        <family val="2"/>
      </rPr>
      <t>Lat:</t>
    </r>
    <r>
      <rPr>
        <sz val="10"/>
        <color theme="1"/>
        <rFont val="Arial Unicode MS"/>
        <family val="2"/>
      </rPr>
      <t xml:space="preserve"> 39.7556</t>
    </r>
  </si>
  <si>
    <r>
      <rPr>
        <b/>
        <sz val="10"/>
        <color theme="1"/>
        <rFont val="Arial Unicode MS"/>
        <family val="2"/>
      </rPr>
      <t>Elev</t>
    </r>
    <r>
      <rPr>
        <sz val="10"/>
        <color theme="1"/>
        <rFont val="Arial Unicode MS"/>
        <family val="2"/>
      </rPr>
      <t>: 4851 ft</t>
    </r>
  </si>
  <si>
    <r>
      <rPr>
        <b/>
        <sz val="10"/>
        <color theme="1"/>
        <rFont val="Arial Unicode MS"/>
        <family val="2"/>
      </rPr>
      <t xml:space="preserve">ID: </t>
    </r>
    <r>
      <rPr>
        <sz val="10"/>
        <color theme="1"/>
        <rFont val="Arial Unicode MS"/>
        <family val="2"/>
      </rPr>
      <t>USC00055116</t>
    </r>
  </si>
  <si>
    <r>
      <rPr>
        <b/>
        <sz val="10"/>
        <color theme="1"/>
        <rFont val="Arial Unicode MS"/>
        <family val="2"/>
      </rPr>
      <t xml:space="preserve">Lat: </t>
    </r>
    <r>
      <rPr>
        <sz val="10"/>
        <color theme="1"/>
        <rFont val="Arial Unicode MS"/>
        <family val="2"/>
      </rPr>
      <t>40.1589</t>
    </r>
  </si>
  <si>
    <r>
      <rPr>
        <b/>
        <sz val="10"/>
        <color theme="1"/>
        <rFont val="Arial Unicode MS"/>
        <family val="2"/>
      </rPr>
      <t>Long:</t>
    </r>
    <r>
      <rPr>
        <sz val="10"/>
        <color theme="1"/>
        <rFont val="Arial Unicode MS"/>
        <family val="2"/>
      </rPr>
      <t xml:space="preserve"> -105.0736</t>
    </r>
  </si>
  <si>
    <r>
      <rPr>
        <b/>
        <sz val="10"/>
        <color theme="1"/>
        <rFont val="Arial Unicode MS"/>
        <family val="2"/>
      </rPr>
      <t xml:space="preserve">Elev: </t>
    </r>
    <r>
      <rPr>
        <sz val="10"/>
        <color theme="1"/>
        <rFont val="Arial Unicode MS"/>
        <family val="2"/>
      </rPr>
      <t>4950 ft</t>
    </r>
  </si>
  <si>
    <r>
      <rPr>
        <b/>
        <sz val="10"/>
        <color theme="1"/>
        <rFont val="Arial Unicode MS"/>
        <family val="2"/>
      </rPr>
      <t>ID:</t>
    </r>
    <r>
      <rPr>
        <sz val="10"/>
        <color theme="1"/>
        <rFont val="Arial Unicode MS"/>
        <family val="2"/>
      </rPr>
      <t xml:space="preserve"> USC00055934</t>
    </r>
  </si>
  <si>
    <r>
      <rPr>
        <b/>
        <sz val="10"/>
        <color theme="1"/>
        <rFont val="Arial Unicode MS"/>
        <family val="2"/>
      </rPr>
      <t xml:space="preserve">Lat: </t>
    </r>
    <r>
      <rPr>
        <sz val="10"/>
        <color theme="1"/>
        <rFont val="Arial Unicode MS"/>
        <family val="2"/>
      </rPr>
      <t>40.9319</t>
    </r>
  </si>
  <si>
    <r>
      <rPr>
        <b/>
        <sz val="10"/>
        <color theme="1"/>
        <rFont val="Arial Unicode MS"/>
        <family val="2"/>
      </rPr>
      <t xml:space="preserve">Elev: </t>
    </r>
    <r>
      <rPr>
        <sz val="10"/>
        <color theme="1"/>
        <rFont val="Arial Unicode MS"/>
        <family val="2"/>
      </rPr>
      <t>5180 ft</t>
    </r>
  </si>
  <si>
    <r>
      <rPr>
        <b/>
        <sz val="10"/>
        <color theme="1"/>
        <rFont val="Arial Unicode MS"/>
        <family val="2"/>
      </rPr>
      <t>City:</t>
    </r>
    <r>
      <rPr>
        <sz val="10"/>
        <color theme="1"/>
        <rFont val="Arial Unicode MS"/>
        <family val="2"/>
      </rPr>
      <t xml:space="preserve"> NEW RAYMER</t>
    </r>
  </si>
  <si>
    <r>
      <rPr>
        <b/>
        <sz val="10"/>
        <color theme="1"/>
        <rFont val="Arial Unicode MS"/>
        <family val="2"/>
      </rPr>
      <t>Lat:</t>
    </r>
    <r>
      <rPr>
        <sz val="10"/>
        <color theme="1"/>
        <rFont val="Arial Unicode MS"/>
        <family val="2"/>
      </rPr>
      <t xml:space="preserve"> 40.6089</t>
    </r>
  </si>
  <si>
    <r>
      <rPr>
        <b/>
        <sz val="10"/>
        <color theme="1"/>
        <rFont val="Arial Unicode MS"/>
        <family val="2"/>
      </rPr>
      <t>Long:</t>
    </r>
    <r>
      <rPr>
        <sz val="10"/>
        <color theme="1"/>
        <rFont val="Arial Unicode MS"/>
        <family val="2"/>
      </rPr>
      <t xml:space="preserve"> -103.8461</t>
    </r>
  </si>
  <si>
    <r>
      <rPr>
        <b/>
        <sz val="10"/>
        <color theme="1"/>
        <rFont val="Arial Unicode MS"/>
        <family val="2"/>
      </rPr>
      <t xml:space="preserve">ID: </t>
    </r>
    <r>
      <rPr>
        <sz val="10"/>
        <color theme="1"/>
        <rFont val="Arial Unicode MS"/>
        <family val="2"/>
      </rPr>
      <t>USC00055984</t>
    </r>
  </si>
  <si>
    <r>
      <rPr>
        <b/>
        <sz val="10"/>
        <color theme="1"/>
        <rFont val="Arial Unicode MS"/>
        <family val="2"/>
      </rPr>
      <t xml:space="preserve">Lat: </t>
    </r>
    <r>
      <rPr>
        <sz val="10"/>
        <color theme="1"/>
        <rFont val="Arial Unicode MS"/>
        <family val="2"/>
      </rPr>
      <t>39.8989</t>
    </r>
  </si>
  <si>
    <r>
      <rPr>
        <b/>
        <sz val="10"/>
        <color theme="1"/>
        <rFont val="Arial Unicode MS"/>
        <family val="2"/>
      </rPr>
      <t xml:space="preserve">Long: </t>
    </r>
    <r>
      <rPr>
        <sz val="10"/>
        <color theme="1"/>
        <rFont val="Arial Unicode MS"/>
        <family val="2"/>
      </rPr>
      <t>-105.0133</t>
    </r>
  </si>
  <si>
    <r>
      <rPr>
        <b/>
        <sz val="10"/>
        <color theme="1"/>
        <rFont val="Arial Unicode MS"/>
        <family val="2"/>
      </rPr>
      <t>Lat:</t>
    </r>
    <r>
      <rPr>
        <sz val="10"/>
        <color theme="1"/>
        <rFont val="Arial Unicode MS"/>
        <family val="2"/>
      </rPr>
      <t xml:space="preserve"> 40.8067</t>
    </r>
  </si>
  <si>
    <r>
      <rPr>
        <b/>
        <sz val="10"/>
        <color theme="1"/>
        <rFont val="Arial Unicode MS"/>
        <family val="2"/>
      </rPr>
      <t>Long:</t>
    </r>
    <r>
      <rPr>
        <sz val="10"/>
        <color theme="1"/>
        <rFont val="Arial Unicode MS"/>
        <family val="2"/>
      </rPr>
      <t xml:space="preserve"> -104.7553</t>
    </r>
  </si>
  <si>
    <r>
      <rPr>
        <b/>
        <sz val="10"/>
        <color theme="1"/>
        <rFont val="Arial Unicode MS"/>
        <family val="2"/>
      </rPr>
      <t>Elev:</t>
    </r>
    <r>
      <rPr>
        <sz val="10"/>
        <color theme="1"/>
        <rFont val="Arial Unicode MS"/>
        <family val="2"/>
      </rPr>
      <t xml:space="preserve"> 5390 ft</t>
    </r>
  </si>
  <si>
    <r>
      <rPr>
        <b/>
        <sz val="10"/>
        <color theme="1"/>
        <rFont val="Arial Unicode MS"/>
        <family val="2"/>
      </rPr>
      <t>City:</t>
    </r>
    <r>
      <rPr>
        <sz val="10"/>
        <color theme="1"/>
        <rFont val="Arial Unicode MS"/>
        <family val="2"/>
      </rPr>
      <t xml:space="preserve"> NUNN</t>
    </r>
  </si>
  <si>
    <r>
      <rPr>
        <b/>
        <sz val="10"/>
        <color theme="1"/>
        <rFont val="Arial Unicode MS"/>
        <family val="2"/>
      </rPr>
      <t>Lat:</t>
    </r>
    <r>
      <rPr>
        <sz val="10"/>
        <color theme="1"/>
        <rFont val="Arial Unicode MS"/>
        <family val="2"/>
      </rPr>
      <t xml:space="preserve"> 40.6278</t>
    </r>
  </si>
  <si>
    <r>
      <rPr>
        <b/>
        <sz val="10"/>
        <color theme="1"/>
        <rFont val="Arial Unicode MS"/>
        <family val="2"/>
      </rPr>
      <t>County</t>
    </r>
    <r>
      <rPr>
        <sz val="10"/>
        <color theme="1"/>
        <rFont val="Arial Unicode MS"/>
        <family val="2"/>
      </rPr>
      <t>: Logan</t>
    </r>
  </si>
  <si>
    <t>Growing Season (May-Sept)</t>
  </si>
  <si>
    <t>Annual Precipitation</t>
  </si>
  <si>
    <t>Notes:</t>
  </si>
  <si>
    <r>
      <rPr>
        <b/>
        <u/>
        <sz val="11"/>
        <color theme="1"/>
        <rFont val="Calibri"/>
        <family val="2"/>
        <scheme val="minor"/>
      </rPr>
      <t>Source</t>
    </r>
    <r>
      <rPr>
        <u/>
        <sz val="11"/>
        <color theme="1"/>
        <rFont val="Calibri"/>
        <family val="2"/>
        <scheme val="minor"/>
      </rPr>
      <t>:</t>
    </r>
    <r>
      <rPr>
        <sz val="11"/>
        <color theme="1"/>
        <rFont val="Calibri"/>
        <family val="2"/>
        <scheme val="minor"/>
      </rPr>
      <t xml:space="preserve"> Colorado Climate Center. Wendy Ryan, the Assistant State Climatologist, collected and analyized the data.  These data are from long term National Weather Service Cooperative stations (COOP) using climate normals the period 1981-2010.  Normals are calculated by the National Climatic Data Center (NCDC).</t>
    </r>
  </si>
  <si>
    <r>
      <rPr>
        <b/>
        <u/>
        <sz val="11"/>
        <color theme="1"/>
        <rFont val="Calibri"/>
        <family val="2"/>
        <scheme val="minor"/>
      </rPr>
      <t>Limitations and Context</t>
    </r>
    <r>
      <rPr>
        <u/>
        <sz val="11"/>
        <color theme="1"/>
        <rFont val="Calibri"/>
        <family val="2"/>
        <scheme val="minor"/>
      </rPr>
      <t>:</t>
    </r>
    <r>
      <rPr>
        <sz val="11"/>
        <color theme="1"/>
        <rFont val="Calibri"/>
        <family val="2"/>
        <scheme val="minor"/>
      </rPr>
      <t xml:space="preserve">   In order to describe the climate of the South Platte and illustrate the semi-arid environment, precipitation and temperature normals for the basin were accessed.   From these data, Blaney-Criddle reference evapotranspiration was calculated.  This equation was used since the only input required is temperature and it is an established method by the State of Colorado for quanitfying consumptive use.  Using this procedure allows direct comparison of precipitation inputs and evapotranspiration losses across the South Platte basin on a gowing season and annual basis.</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</si>
</sst>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color theme="1"/>
      <name val="Arial Unicode MS"/>
      <family val="2"/>
    </font>
    <font>
      <b/>
      <sz val="11"/>
      <color theme="1"/>
      <name val="Calibri"/>
      <family val="2"/>
      <scheme val="minor"/>
    </font>
    <font>
      <b/>
      <u/>
      <sz val="11"/>
      <color theme="1"/>
      <name val="Calibri"/>
      <family val="2"/>
      <scheme val="minor"/>
    </font>
    <font>
      <b/>
      <sz val="10"/>
      <color theme="1"/>
      <name val="Arial Unicode MS"/>
      <family val="2"/>
    </font>
    <font>
      <b/>
      <sz val="14"/>
      <color theme="1"/>
      <name val="Calibri"/>
      <family val="2"/>
      <scheme val="minor"/>
    </font>
    <font>
      <u/>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theme="6"/>
        <bgColor indexed="64"/>
      </patternFill>
    </fill>
    <fill>
      <patternFill patternType="solid">
        <fgColor theme="8" tint="0.59999389629810485"/>
        <bgColor indexed="64"/>
      </patternFill>
    </fill>
    <fill>
      <patternFill patternType="solid">
        <fgColor theme="9"/>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s>
  <cellStyleXfs count="1">
    <xf numFmtId="0" fontId="0" fillId="0" borderId="0"/>
  </cellStyleXfs>
  <cellXfs count="178">
    <xf numFmtId="0" fontId="0" fillId="0" borderId="0" xfId="0"/>
    <xf numFmtId="0" fontId="1" fillId="0" borderId="0" xfId="0" applyFont="1" applyAlignment="1">
      <alignment vertical="center"/>
    </xf>
    <xf numFmtId="0" fontId="2" fillId="0" borderId="0" xfId="0" applyFont="1"/>
    <xf numFmtId="0" fontId="2" fillId="0" borderId="0" xfId="0" applyFont="1" applyAlignment="1">
      <alignment horizontal="center"/>
    </xf>
    <xf numFmtId="0" fontId="0" fillId="0" borderId="0" xfId="0" applyBorder="1"/>
    <xf numFmtId="0" fontId="0" fillId="0" borderId="8" xfId="0" applyBorder="1"/>
    <xf numFmtId="0" fontId="0" fillId="0" borderId="11" xfId="0" applyBorder="1"/>
    <xf numFmtId="0" fontId="0" fillId="0" borderId="13" xfId="0" applyBorder="1"/>
    <xf numFmtId="0" fontId="0" fillId="0" borderId="15" xfId="0" applyBorder="1"/>
    <xf numFmtId="0" fontId="0" fillId="0" borderId="16" xfId="0" applyBorder="1"/>
    <xf numFmtId="0" fontId="0" fillId="0" borderId="18" xfId="0" applyBorder="1"/>
    <xf numFmtId="0" fontId="0" fillId="0" borderId="19" xfId="0" applyBorder="1"/>
    <xf numFmtId="0" fontId="0" fillId="0" borderId="21" xfId="0" applyBorder="1"/>
    <xf numFmtId="0" fontId="0" fillId="0" borderId="22" xfId="0" applyBorder="1"/>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2" fillId="0" borderId="21" xfId="0" applyFont="1" applyBorder="1" applyAlignment="1">
      <alignment horizontal="center"/>
    </xf>
    <xf numFmtId="0" fontId="2" fillId="0" borderId="22" xfId="0" applyFont="1" applyBorder="1" applyAlignment="1">
      <alignment horizontal="center"/>
    </xf>
    <xf numFmtId="0" fontId="1" fillId="0" borderId="23" xfId="0" applyFont="1" applyBorder="1" applyAlignment="1">
      <alignment vertical="center"/>
    </xf>
    <xf numFmtId="0" fontId="1" fillId="0" borderId="24" xfId="0" applyFont="1" applyBorder="1" applyAlignment="1">
      <alignment vertical="center"/>
    </xf>
    <xf numFmtId="0" fontId="1" fillId="0" borderId="25"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0" fillId="0" borderId="1" xfId="0" applyBorder="1"/>
    <xf numFmtId="0" fontId="0" fillId="0" borderId="28" xfId="0" applyBorder="1"/>
    <xf numFmtId="0" fontId="2" fillId="0" borderId="26" xfId="0" applyFont="1" applyBorder="1"/>
    <xf numFmtId="2" fontId="0" fillId="0" borderId="8" xfId="0" applyNumberFormat="1" applyBorder="1"/>
    <xf numFmtId="0" fontId="0" fillId="0" borderId="12" xfId="0" applyBorder="1"/>
    <xf numFmtId="2" fontId="0" fillId="0" borderId="12" xfId="0" applyNumberFormat="1" applyBorder="1"/>
    <xf numFmtId="2" fontId="0" fillId="0" borderId="13" xfId="0" applyNumberFormat="1" applyBorder="1"/>
    <xf numFmtId="0" fontId="0" fillId="0" borderId="14" xfId="0" applyBorder="1"/>
    <xf numFmtId="0" fontId="0" fillId="0" borderId="17" xfId="0" applyBorder="1"/>
    <xf numFmtId="0" fontId="2" fillId="0" borderId="20" xfId="0" applyFont="1" applyBorder="1"/>
    <xf numFmtId="0" fontId="2" fillId="0" borderId="21" xfId="0" applyFont="1" applyBorder="1"/>
    <xf numFmtId="0" fontId="2" fillId="0" borderId="22" xfId="0" applyFont="1" applyBorder="1"/>
    <xf numFmtId="0" fontId="0" fillId="0" borderId="36" xfId="0" applyBorder="1"/>
    <xf numFmtId="0" fontId="0" fillId="0" borderId="37" xfId="0" applyBorder="1"/>
    <xf numFmtId="0" fontId="0" fillId="0" borderId="31" xfId="0" applyBorder="1"/>
    <xf numFmtId="0" fontId="2" fillId="0" borderId="26" xfId="0" applyFont="1" applyBorder="1" applyAlignment="1">
      <alignment horizontal="center"/>
    </xf>
    <xf numFmtId="0" fontId="0" fillId="4" borderId="33" xfId="0" applyFill="1" applyBorder="1"/>
    <xf numFmtId="0" fontId="4" fillId="0" borderId="38" xfId="0" applyFont="1" applyBorder="1" applyAlignment="1">
      <alignment vertical="center"/>
    </xf>
    <xf numFmtId="0" fontId="1" fillId="0" borderId="39" xfId="0" applyFont="1" applyBorder="1" applyAlignment="1">
      <alignment vertical="center"/>
    </xf>
    <xf numFmtId="0" fontId="0" fillId="0" borderId="40" xfId="0" applyBorder="1"/>
    <xf numFmtId="0" fontId="0" fillId="0" borderId="41" xfId="0" applyBorder="1"/>
    <xf numFmtId="0" fontId="0" fillId="0" borderId="42" xfId="0" applyBorder="1"/>
    <xf numFmtId="0" fontId="0" fillId="0" borderId="20" xfId="0" applyBorder="1"/>
    <xf numFmtId="0" fontId="4" fillId="0" borderId="1"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vertical="center"/>
    </xf>
    <xf numFmtId="0" fontId="2" fillId="0" borderId="20" xfId="0" applyFont="1" applyBorder="1" applyAlignment="1">
      <alignment horizontal="center"/>
    </xf>
    <xf numFmtId="0" fontId="2" fillId="0" borderId="1" xfId="0" applyFont="1" applyBorder="1" applyAlignment="1">
      <alignment horizontal="center"/>
    </xf>
    <xf numFmtId="0" fontId="2" fillId="0" borderId="0" xfId="0" applyFont="1" applyBorder="1" applyAlignment="1">
      <alignment horizontal="center"/>
    </xf>
    <xf numFmtId="0" fontId="0" fillId="0" borderId="45" xfId="0" applyBorder="1"/>
    <xf numFmtId="0" fontId="0" fillId="0" borderId="27" xfId="0" applyBorder="1"/>
    <xf numFmtId="0" fontId="2" fillId="0" borderId="46" xfId="0" applyFont="1" applyBorder="1" applyAlignment="1">
      <alignment horizontal="center"/>
    </xf>
    <xf numFmtId="0" fontId="0" fillId="0" borderId="47" xfId="0" applyBorder="1"/>
    <xf numFmtId="0" fontId="0" fillId="0" borderId="44" xfId="0" applyBorder="1"/>
    <xf numFmtId="0" fontId="0" fillId="0" borderId="48" xfId="0" applyBorder="1"/>
    <xf numFmtId="0" fontId="2" fillId="0" borderId="28" xfId="0" applyFont="1" applyBorder="1"/>
    <xf numFmtId="0" fontId="2" fillId="0" borderId="28" xfId="0" applyFont="1" applyBorder="1" applyAlignment="1">
      <alignment horizontal="right"/>
    </xf>
    <xf numFmtId="0" fontId="0" fillId="4" borderId="5" xfId="0" applyFill="1" applyBorder="1"/>
    <xf numFmtId="0" fontId="0" fillId="4" borderId="6" xfId="0" applyFill="1" applyBorder="1"/>
    <xf numFmtId="0" fontId="0" fillId="4" borderId="7" xfId="0" applyFill="1" applyBorder="1"/>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0" fillId="0" borderId="13" xfId="0" applyBorder="1" applyAlignment="1">
      <alignment horizontal="center" vertical="center" wrapText="1"/>
    </xf>
    <xf numFmtId="0" fontId="0" fillId="2" borderId="13" xfId="0" applyFill="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0" borderId="52" xfId="0" applyFont="1" applyBorder="1" applyAlignment="1">
      <alignment horizontal="center" vertical="center" wrapText="1"/>
    </xf>
    <xf numFmtId="0" fontId="0" fillId="0" borderId="23" xfId="0" applyBorder="1" applyAlignment="1">
      <alignment vertical="top" wrapText="1"/>
    </xf>
    <xf numFmtId="0" fontId="0" fillId="0" borderId="24" xfId="0" applyBorder="1" applyAlignment="1">
      <alignment vertical="top" wrapText="1"/>
    </xf>
    <xf numFmtId="0" fontId="0" fillId="2" borderId="24" xfId="0" applyFill="1" applyBorder="1" applyAlignment="1">
      <alignment vertical="top" wrapText="1"/>
    </xf>
    <xf numFmtId="0" fontId="0" fillId="0" borderId="25" xfId="0" applyBorder="1" applyAlignment="1">
      <alignment vertical="top" wrapText="1"/>
    </xf>
    <xf numFmtId="0" fontId="0" fillId="0" borderId="44" xfId="0" applyBorder="1" applyAlignment="1">
      <alignment horizontal="center" vertical="center" wrapText="1"/>
    </xf>
    <xf numFmtId="0" fontId="0" fillId="0" borderId="27" xfId="0" applyBorder="1" applyAlignment="1">
      <alignment horizontal="center" vertical="center" wrapText="1"/>
    </xf>
    <xf numFmtId="0" fontId="0" fillId="2" borderId="27" xfId="0" applyFill="1" applyBorder="1" applyAlignment="1">
      <alignment horizontal="center" vertical="center" wrapText="1"/>
    </xf>
    <xf numFmtId="0" fontId="0" fillId="0" borderId="28" xfId="0" applyBorder="1" applyAlignment="1">
      <alignment horizontal="center" vertical="center" wrapText="1"/>
    </xf>
    <xf numFmtId="0" fontId="2" fillId="0" borderId="27" xfId="0" applyFont="1" applyBorder="1"/>
    <xf numFmtId="0" fontId="2" fillId="0" borderId="1" xfId="0" applyFont="1" applyBorder="1" applyAlignment="1">
      <alignment horizontal="center" vertical="center"/>
    </xf>
    <xf numFmtId="0" fontId="2" fillId="0" borderId="43"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5" xfId="0" applyFont="1" applyBorder="1" applyAlignment="1">
      <alignment horizontal="left" vertical="center"/>
    </xf>
    <xf numFmtId="0" fontId="0" fillId="0" borderId="29" xfId="0" applyBorder="1"/>
    <xf numFmtId="0" fontId="0" fillId="0" borderId="30" xfId="0" applyBorder="1"/>
    <xf numFmtId="0" fontId="0" fillId="0" borderId="46" xfId="0" applyBorder="1"/>
    <xf numFmtId="0" fontId="2" fillId="0" borderId="35" xfId="0" applyFont="1" applyBorder="1" applyAlignment="1">
      <alignment horizontal="center"/>
    </xf>
    <xf numFmtId="2" fontId="0" fillId="0" borderId="14" xfId="0" applyNumberFormat="1" applyBorder="1"/>
    <xf numFmtId="2" fontId="0" fillId="0" borderId="15" xfId="0" applyNumberFormat="1" applyBorder="1"/>
    <xf numFmtId="2" fontId="0" fillId="0" borderId="16" xfId="0" applyNumberFormat="1" applyBorder="1"/>
    <xf numFmtId="2" fontId="0" fillId="0" borderId="45" xfId="0" applyNumberFormat="1" applyBorder="1"/>
    <xf numFmtId="0" fontId="0" fillId="0" borderId="20" xfId="0" applyFont="1" applyBorder="1"/>
    <xf numFmtId="0" fontId="0" fillId="0" borderId="21" xfId="0" applyFont="1" applyBorder="1"/>
    <xf numFmtId="0" fontId="0" fillId="0" borderId="22" xfId="0" applyFont="1" applyBorder="1"/>
    <xf numFmtId="0" fontId="5" fillId="0" borderId="1" xfId="0" applyFont="1" applyBorder="1"/>
    <xf numFmtId="2" fontId="0" fillId="0" borderId="9" xfId="0" applyNumberFormat="1" applyBorder="1"/>
    <xf numFmtId="2" fontId="0" fillId="0" borderId="10" xfId="0" applyNumberFormat="1" applyBorder="1"/>
    <xf numFmtId="2" fontId="0" fillId="0" borderId="11" xfId="0" applyNumberFormat="1" applyBorder="1"/>
    <xf numFmtId="2" fontId="0" fillId="0" borderId="26" xfId="0" applyNumberFormat="1" applyBorder="1" applyAlignment="1">
      <alignment horizontal="center"/>
    </xf>
    <xf numFmtId="2" fontId="0" fillId="0" borderId="27" xfId="0" applyNumberFormat="1" applyBorder="1" applyAlignment="1">
      <alignment horizontal="center"/>
    </xf>
    <xf numFmtId="2" fontId="0" fillId="0" borderId="28" xfId="0" applyNumberFormat="1" applyBorder="1" applyAlignment="1">
      <alignment horizontal="center"/>
    </xf>
    <xf numFmtId="2" fontId="0" fillId="0" borderId="9" xfId="0" applyNumberFormat="1" applyBorder="1" applyAlignment="1">
      <alignment horizontal="center"/>
    </xf>
    <xf numFmtId="2" fontId="0" fillId="0" borderId="10" xfId="0" applyNumberFormat="1" applyBorder="1" applyAlignment="1">
      <alignment horizontal="center"/>
    </xf>
    <xf numFmtId="2" fontId="0" fillId="0" borderId="11" xfId="0" applyNumberFormat="1" applyBorder="1" applyAlignment="1">
      <alignment horizontal="center"/>
    </xf>
    <xf numFmtId="2" fontId="0" fillId="0" borderId="12" xfId="0" applyNumberFormat="1" applyBorder="1" applyAlignment="1">
      <alignment horizontal="center"/>
    </xf>
    <xf numFmtId="2" fontId="0" fillId="0" borderId="8" xfId="0" applyNumberFormat="1" applyBorder="1" applyAlignment="1">
      <alignment horizontal="center"/>
    </xf>
    <xf numFmtId="2" fontId="0" fillId="0" borderId="13" xfId="0" applyNumberFormat="1" applyBorder="1" applyAlignment="1">
      <alignment horizontal="center"/>
    </xf>
    <xf numFmtId="2" fontId="0" fillId="0" borderId="14" xfId="0" applyNumberFormat="1" applyBorder="1" applyAlignment="1">
      <alignment horizontal="center"/>
    </xf>
    <xf numFmtId="2" fontId="0" fillId="0" borderId="15" xfId="0" applyNumberFormat="1" applyBorder="1" applyAlignment="1">
      <alignment horizontal="center"/>
    </xf>
    <xf numFmtId="2" fontId="0" fillId="0" borderId="16" xfId="0" applyNumberFormat="1" applyBorder="1" applyAlignment="1">
      <alignment horizontal="center"/>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9" xfId="0" applyFont="1" applyBorder="1" applyAlignment="1">
      <alignment horizontal="left" vertical="top" wrapText="1"/>
    </xf>
    <xf numFmtId="0" fontId="6" fillId="0" borderId="0" xfId="0" applyFont="1" applyBorder="1" applyAlignment="1">
      <alignment horizontal="left" vertical="top" wrapText="1"/>
    </xf>
    <xf numFmtId="0" fontId="6" fillId="0" borderId="60"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1" fillId="0" borderId="0" xfId="0" applyFont="1" applyAlignment="1">
      <alignment horizontal="left" vertical="center"/>
    </xf>
    <xf numFmtId="0" fontId="3" fillId="0" borderId="32" xfId="0" applyFont="1" applyBorder="1" applyAlignment="1">
      <alignment horizontal="center"/>
    </xf>
    <xf numFmtId="0" fontId="3" fillId="0" borderId="33" xfId="0" applyFont="1" applyBorder="1" applyAlignment="1">
      <alignment horizontal="center"/>
    </xf>
    <xf numFmtId="0" fontId="3" fillId="0" borderId="34"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3" xfId="0" applyFont="1" applyBorder="1" applyAlignment="1">
      <alignment horizontal="left" vertical="center"/>
    </xf>
    <xf numFmtId="0" fontId="2" fillId="0" borderId="32" xfId="0" applyFont="1" applyBorder="1" applyAlignment="1">
      <alignment horizontal="center"/>
    </xf>
    <xf numFmtId="0" fontId="2" fillId="0" borderId="34" xfId="0" applyFont="1" applyBorder="1" applyAlignment="1">
      <alignment horizontal="center"/>
    </xf>
    <xf numFmtId="0" fontId="2" fillId="0" borderId="5" xfId="0" applyFont="1" applyBorder="1" applyAlignment="1">
      <alignment horizontal="center"/>
    </xf>
    <xf numFmtId="0" fontId="2" fillId="0" borderId="7" xfId="0" applyFont="1" applyBorder="1" applyAlignment="1">
      <alignment horizontal="center"/>
    </xf>
    <xf numFmtId="0" fontId="1" fillId="0" borderId="6" xfId="0" applyFont="1" applyBorder="1" applyAlignment="1">
      <alignment horizontal="left" vertical="center"/>
    </xf>
    <xf numFmtId="0" fontId="0" fillId="4" borderId="5" xfId="0" applyFill="1" applyBorder="1" applyAlignment="1">
      <alignment horizontal="center"/>
    </xf>
    <xf numFmtId="0" fontId="0" fillId="4" borderId="6" xfId="0" applyFill="1" applyBorder="1" applyAlignment="1">
      <alignment horizontal="center"/>
    </xf>
    <xf numFmtId="0" fontId="0" fillId="4" borderId="33" xfId="0" applyFill="1" applyBorder="1" applyAlignment="1">
      <alignment horizontal="center"/>
    </xf>
    <xf numFmtId="0" fontId="0" fillId="4" borderId="7" xfId="0" applyFill="1" applyBorder="1" applyAlignment="1">
      <alignment horizontal="center"/>
    </xf>
    <xf numFmtId="0" fontId="2" fillId="0" borderId="26" xfId="0" applyFont="1" applyBorder="1" applyAlignment="1">
      <alignment horizontal="center" vertical="center" wrapText="1"/>
    </xf>
    <xf numFmtId="0" fontId="2" fillId="0" borderId="28" xfId="0" applyFont="1" applyBorder="1" applyAlignment="1">
      <alignment horizontal="center" vertical="center" wrapText="1"/>
    </xf>
    <xf numFmtId="0" fontId="0" fillId="4" borderId="5" xfId="0" applyFill="1" applyBorder="1" applyAlignment="1"/>
    <xf numFmtId="0" fontId="0" fillId="4" borderId="6" xfId="0" applyFill="1" applyBorder="1" applyAlignment="1"/>
    <xf numFmtId="0" fontId="0" fillId="4" borderId="33" xfId="0" applyFill="1" applyBorder="1" applyAlignment="1"/>
    <xf numFmtId="0" fontId="0" fillId="4" borderId="7" xfId="0" applyFill="1" applyBorder="1" applyAlignment="1"/>
    <xf numFmtId="0" fontId="0" fillId="4" borderId="32" xfId="0" applyFill="1" applyBorder="1" applyAlignment="1">
      <alignment horizontal="center"/>
    </xf>
    <xf numFmtId="0" fontId="0" fillId="4" borderId="34" xfId="0" applyFill="1" applyBorder="1" applyAlignment="1">
      <alignment horizontal="center"/>
    </xf>
    <xf numFmtId="0" fontId="1" fillId="0" borderId="0" xfId="0" applyFont="1" applyBorder="1" applyAlignment="1">
      <alignment horizontal="left" vertical="center"/>
    </xf>
    <xf numFmtId="0" fontId="3" fillId="0" borderId="49" xfId="0" applyFont="1" applyBorder="1" applyAlignment="1">
      <alignment horizontal="center"/>
    </xf>
    <xf numFmtId="0" fontId="3" fillId="0" borderId="50" xfId="0" applyFont="1" applyBorder="1" applyAlignment="1">
      <alignment horizontal="center"/>
    </xf>
    <xf numFmtId="0" fontId="3" fillId="0" borderId="51" xfId="0" applyFont="1" applyBorder="1" applyAlignment="1">
      <alignment horizontal="center"/>
    </xf>
    <xf numFmtId="0" fontId="0" fillId="0" borderId="56" xfId="0" applyBorder="1" applyAlignment="1">
      <alignment horizontal="center"/>
    </xf>
    <xf numFmtId="0" fontId="0" fillId="0" borderId="57" xfId="0" applyBorder="1" applyAlignment="1">
      <alignment horizontal="center"/>
    </xf>
    <xf numFmtId="0" fontId="0" fillId="0" borderId="58" xfId="0" applyBorder="1" applyAlignment="1">
      <alignment horizontal="center"/>
    </xf>
    <xf numFmtId="0" fontId="1" fillId="0" borderId="0" xfId="0" applyFont="1" applyAlignment="1">
      <alignment vertical="center"/>
    </xf>
    <xf numFmtId="0" fontId="1" fillId="0" borderId="3" xfId="0" applyFont="1" applyBorder="1" applyAlignment="1">
      <alignment vertical="center"/>
    </xf>
    <xf numFmtId="0" fontId="0" fillId="6" borderId="5" xfId="0" applyFill="1" applyBorder="1" applyAlignment="1">
      <alignment horizontal="center"/>
    </xf>
    <xf numFmtId="0" fontId="0" fillId="6" borderId="6" xfId="0" applyFill="1" applyBorder="1" applyAlignment="1">
      <alignment horizontal="center"/>
    </xf>
    <xf numFmtId="0" fontId="0" fillId="6" borderId="33" xfId="0" applyFill="1" applyBorder="1" applyAlignment="1">
      <alignment horizontal="center"/>
    </xf>
    <xf numFmtId="0" fontId="0" fillId="6" borderId="7" xfId="0" applyFill="1" applyBorder="1" applyAlignment="1">
      <alignment horizontal="center"/>
    </xf>
    <xf numFmtId="0" fontId="0" fillId="0" borderId="5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2"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5" borderId="32" xfId="0" applyFont="1" applyFill="1" applyBorder="1" applyAlignment="1">
      <alignment horizontal="center"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workbookViewId="0">
      <selection activeCell="B16" sqref="B16"/>
    </sheetView>
  </sheetViews>
  <sheetFormatPr defaultRowHeight="15" x14ac:dyDescent="0.25"/>
  <sheetData>
    <row r="1" spans="1:14" ht="19.5" thickBot="1" x14ac:dyDescent="0.35">
      <c r="A1" s="106" t="s">
        <v>216</v>
      </c>
    </row>
    <row r="2" spans="1:14" ht="15.75" thickBot="1" x14ac:dyDescent="0.3"/>
    <row r="3" spans="1:14" x14ac:dyDescent="0.25">
      <c r="B3" s="122" t="s">
        <v>217</v>
      </c>
      <c r="C3" s="123"/>
      <c r="D3" s="123"/>
      <c r="E3" s="123"/>
      <c r="F3" s="123"/>
      <c r="G3" s="123"/>
      <c r="H3" s="123"/>
      <c r="I3" s="123"/>
      <c r="J3" s="123"/>
      <c r="K3" s="123"/>
      <c r="L3" s="123"/>
      <c r="M3" s="123"/>
      <c r="N3" s="124"/>
    </row>
    <row r="4" spans="1:14" x14ac:dyDescent="0.25">
      <c r="B4" s="125"/>
      <c r="C4" s="126"/>
      <c r="D4" s="126"/>
      <c r="E4" s="126"/>
      <c r="F4" s="126"/>
      <c r="G4" s="126"/>
      <c r="H4" s="126"/>
      <c r="I4" s="126"/>
      <c r="J4" s="126"/>
      <c r="K4" s="126"/>
      <c r="L4" s="126"/>
      <c r="M4" s="126"/>
      <c r="N4" s="127"/>
    </row>
    <row r="5" spans="1:14" x14ac:dyDescent="0.25">
      <c r="B5" s="125"/>
      <c r="C5" s="126"/>
      <c r="D5" s="126"/>
      <c r="E5" s="126"/>
      <c r="F5" s="126"/>
      <c r="G5" s="126"/>
      <c r="H5" s="126"/>
      <c r="I5" s="126"/>
      <c r="J5" s="126"/>
      <c r="K5" s="126"/>
      <c r="L5" s="126"/>
      <c r="M5" s="126"/>
      <c r="N5" s="127"/>
    </row>
    <row r="6" spans="1:14" x14ac:dyDescent="0.25">
      <c r="B6" s="125"/>
      <c r="C6" s="126"/>
      <c r="D6" s="126"/>
      <c r="E6" s="126"/>
      <c r="F6" s="126"/>
      <c r="G6" s="126"/>
      <c r="H6" s="126"/>
      <c r="I6" s="126"/>
      <c r="J6" s="126"/>
      <c r="K6" s="126"/>
      <c r="L6" s="126"/>
      <c r="M6" s="126"/>
      <c r="N6" s="127"/>
    </row>
    <row r="7" spans="1:14" x14ac:dyDescent="0.25">
      <c r="B7" s="125"/>
      <c r="C7" s="126"/>
      <c r="D7" s="126"/>
      <c r="E7" s="126"/>
      <c r="F7" s="126"/>
      <c r="G7" s="126"/>
      <c r="H7" s="126"/>
      <c r="I7" s="126"/>
      <c r="J7" s="126"/>
      <c r="K7" s="126"/>
      <c r="L7" s="126"/>
      <c r="M7" s="126"/>
      <c r="N7" s="127"/>
    </row>
    <row r="8" spans="1:14" ht="15.75" thickBot="1" x14ac:dyDescent="0.3">
      <c r="B8" s="128"/>
      <c r="C8" s="129"/>
      <c r="D8" s="129"/>
      <c r="E8" s="129"/>
      <c r="F8" s="129"/>
      <c r="G8" s="129"/>
      <c r="H8" s="129"/>
      <c r="I8" s="129"/>
      <c r="J8" s="129"/>
      <c r="K8" s="129"/>
      <c r="L8" s="129"/>
      <c r="M8" s="129"/>
      <c r="N8" s="130"/>
    </row>
    <row r="11" spans="1:14" ht="15.75" thickBot="1" x14ac:dyDescent="0.3"/>
    <row r="12" spans="1:14" x14ac:dyDescent="0.25">
      <c r="B12" s="122" t="s">
        <v>218</v>
      </c>
      <c r="C12" s="123"/>
      <c r="D12" s="123"/>
      <c r="E12" s="123"/>
      <c r="F12" s="123"/>
      <c r="G12" s="123"/>
      <c r="H12" s="123"/>
      <c r="I12" s="123"/>
      <c r="J12" s="123"/>
      <c r="K12" s="123"/>
      <c r="L12" s="123"/>
      <c r="M12" s="123"/>
      <c r="N12" s="124"/>
    </row>
    <row r="13" spans="1:14" x14ac:dyDescent="0.25">
      <c r="B13" s="125"/>
      <c r="C13" s="126"/>
      <c r="D13" s="126"/>
      <c r="E13" s="126"/>
      <c r="F13" s="126"/>
      <c r="G13" s="126"/>
      <c r="H13" s="126"/>
      <c r="I13" s="126"/>
      <c r="J13" s="126"/>
      <c r="K13" s="126"/>
      <c r="L13" s="126"/>
      <c r="M13" s="126"/>
      <c r="N13" s="127"/>
    </row>
    <row r="14" spans="1:14" x14ac:dyDescent="0.25">
      <c r="B14" s="125"/>
      <c r="C14" s="126"/>
      <c r="D14" s="126"/>
      <c r="E14" s="126"/>
      <c r="F14" s="126"/>
      <c r="G14" s="126"/>
      <c r="H14" s="126"/>
      <c r="I14" s="126"/>
      <c r="J14" s="126"/>
      <c r="K14" s="126"/>
      <c r="L14" s="126"/>
      <c r="M14" s="126"/>
      <c r="N14" s="127"/>
    </row>
    <row r="15" spans="1:14" ht="15.75" thickBot="1" x14ac:dyDescent="0.3">
      <c r="B15" s="128"/>
      <c r="C15" s="129"/>
      <c r="D15" s="129"/>
      <c r="E15" s="129"/>
      <c r="F15" s="129"/>
      <c r="G15" s="129"/>
      <c r="H15" s="129"/>
      <c r="I15" s="129"/>
      <c r="J15" s="129"/>
      <c r="K15" s="129"/>
      <c r="L15" s="129"/>
      <c r="M15" s="129"/>
      <c r="N15" s="130"/>
    </row>
  </sheetData>
  <mergeCells count="2">
    <mergeCell ref="B3:N8"/>
    <mergeCell ref="B12:N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65"/>
  <sheetViews>
    <sheetView workbookViewId="0">
      <selection activeCell="B14" sqref="B14"/>
    </sheetView>
  </sheetViews>
  <sheetFormatPr defaultRowHeight="15" x14ac:dyDescent="0.25"/>
  <cols>
    <col min="1" max="2" width="11.85546875" customWidth="1"/>
    <col min="16" max="20" width="9.5703125" bestFit="1" customWidth="1"/>
    <col min="21" max="21" width="30" bestFit="1" customWidth="1"/>
  </cols>
  <sheetData>
    <row r="1" spans="1:36" ht="15.75" thickBot="1" x14ac:dyDescent="0.3">
      <c r="A1" s="156" t="s">
        <v>74</v>
      </c>
      <c r="B1" s="156"/>
      <c r="C1" s="4"/>
      <c r="D1" s="4"/>
      <c r="E1" s="4"/>
      <c r="F1" s="4"/>
      <c r="G1" s="4"/>
      <c r="H1" s="4"/>
      <c r="I1" s="4"/>
      <c r="J1" s="4"/>
      <c r="K1" s="4"/>
      <c r="L1" s="4"/>
      <c r="M1" s="4"/>
      <c r="N1" s="4"/>
      <c r="R1" s="139" t="s">
        <v>81</v>
      </c>
      <c r="S1" s="140"/>
      <c r="W1" s="132" t="s">
        <v>13</v>
      </c>
      <c r="X1" s="133"/>
      <c r="Y1" s="133"/>
      <c r="Z1" s="133"/>
      <c r="AA1" s="133"/>
      <c r="AB1" s="133"/>
      <c r="AC1" s="133"/>
      <c r="AD1" s="133"/>
      <c r="AE1" s="133"/>
      <c r="AF1" s="133"/>
      <c r="AG1" s="133"/>
      <c r="AH1" s="133"/>
      <c r="AI1" s="133"/>
      <c r="AJ1" s="134"/>
    </row>
    <row r="2" spans="1:36" ht="15.75" thickBot="1" x14ac:dyDescent="0.3">
      <c r="A2" s="156" t="s">
        <v>75</v>
      </c>
      <c r="B2" s="156"/>
      <c r="C2" s="4"/>
      <c r="D2" s="4"/>
      <c r="E2" s="4"/>
      <c r="F2" s="4"/>
      <c r="G2" s="4"/>
      <c r="H2" s="4"/>
      <c r="I2" s="4"/>
      <c r="J2" s="4"/>
      <c r="K2" s="4"/>
      <c r="L2" s="4"/>
      <c r="M2" s="4"/>
      <c r="N2" s="4"/>
      <c r="W2" s="135"/>
      <c r="X2" s="136"/>
      <c r="Y2" s="136"/>
      <c r="Z2" s="136"/>
      <c r="AA2" s="136"/>
      <c r="AB2" s="136"/>
      <c r="AC2" s="136"/>
      <c r="AD2" s="136"/>
      <c r="AE2" s="136"/>
      <c r="AF2" s="136"/>
      <c r="AG2" s="136"/>
      <c r="AH2" s="136"/>
      <c r="AI2" s="136"/>
      <c r="AJ2" s="137"/>
    </row>
    <row r="3" spans="1:36" ht="15.75" thickBot="1" x14ac:dyDescent="0.3">
      <c r="A3" s="156" t="s">
        <v>76</v>
      </c>
      <c r="B3" s="156"/>
      <c r="C3" s="4"/>
      <c r="D3" s="4"/>
      <c r="E3" s="4"/>
      <c r="F3" s="4"/>
      <c r="G3" s="4"/>
      <c r="H3" s="4"/>
      <c r="I3" s="4"/>
      <c r="J3" s="4"/>
      <c r="K3" s="4"/>
      <c r="L3" s="4"/>
      <c r="M3" s="4"/>
      <c r="N3" s="4"/>
      <c r="W3" s="148" t="s">
        <v>14</v>
      </c>
      <c r="X3" s="77" t="s">
        <v>15</v>
      </c>
      <c r="Y3" s="75" t="s">
        <v>16</v>
      </c>
      <c r="Z3" s="75" t="s">
        <v>0</v>
      </c>
      <c r="AA3" s="75" t="s">
        <v>1</v>
      </c>
      <c r="AB3" s="75" t="s">
        <v>2</v>
      </c>
      <c r="AC3" s="75" t="s">
        <v>3</v>
      </c>
      <c r="AD3" s="75" t="s">
        <v>17</v>
      </c>
      <c r="AE3" s="75" t="s">
        <v>18</v>
      </c>
      <c r="AF3" s="75" t="s">
        <v>6</v>
      </c>
      <c r="AG3" s="75" t="s">
        <v>19</v>
      </c>
      <c r="AH3" s="75" t="s">
        <v>8</v>
      </c>
      <c r="AI3" s="75" t="s">
        <v>9</v>
      </c>
      <c r="AJ3" s="76" t="s">
        <v>10</v>
      </c>
    </row>
    <row r="4" spans="1:36" ht="15.75" thickBot="1" x14ac:dyDescent="0.3">
      <c r="A4" s="156" t="s">
        <v>77</v>
      </c>
      <c r="B4" s="156"/>
      <c r="C4" s="4"/>
      <c r="D4" s="4"/>
      <c r="E4" s="4"/>
      <c r="F4" s="4"/>
      <c r="G4" s="4"/>
      <c r="H4" s="4"/>
      <c r="I4" s="4"/>
      <c r="J4" s="4"/>
      <c r="K4" s="4"/>
      <c r="L4" s="4"/>
      <c r="M4" s="4"/>
      <c r="N4" s="4"/>
      <c r="W4" s="149"/>
      <c r="X4" s="78" t="s">
        <v>20</v>
      </c>
      <c r="Y4" s="72" t="s">
        <v>18</v>
      </c>
      <c r="Z4" s="72" t="s">
        <v>6</v>
      </c>
      <c r="AA4" s="72" t="s">
        <v>19</v>
      </c>
      <c r="AB4" s="72" t="s">
        <v>8</v>
      </c>
      <c r="AC4" s="72" t="s">
        <v>9</v>
      </c>
      <c r="AD4" s="72" t="s">
        <v>10</v>
      </c>
      <c r="AE4" s="72" t="s">
        <v>16</v>
      </c>
      <c r="AF4" s="72" t="s">
        <v>0</v>
      </c>
      <c r="AG4" s="72" t="s">
        <v>1</v>
      </c>
      <c r="AH4" s="72" t="s">
        <v>2</v>
      </c>
      <c r="AI4" s="72" t="s">
        <v>3</v>
      </c>
      <c r="AJ4" s="73" t="s">
        <v>17</v>
      </c>
    </row>
    <row r="5" spans="1:36" x14ac:dyDescent="0.25">
      <c r="A5" s="156" t="s">
        <v>78</v>
      </c>
      <c r="B5" s="156"/>
      <c r="C5" s="4"/>
      <c r="D5" s="4"/>
      <c r="E5" s="4"/>
      <c r="F5" s="4"/>
      <c r="G5" s="4"/>
      <c r="H5" s="4"/>
      <c r="I5" s="4"/>
      <c r="J5" s="4"/>
      <c r="K5" s="4"/>
      <c r="L5" s="4"/>
      <c r="M5" s="4"/>
      <c r="N5" s="4"/>
      <c r="W5" s="83" t="s">
        <v>21</v>
      </c>
      <c r="X5" s="79"/>
      <c r="Y5" s="70">
        <v>0.15</v>
      </c>
      <c r="Z5" s="70">
        <v>0.2</v>
      </c>
      <c r="AA5" s="70">
        <v>0.26</v>
      </c>
      <c r="AB5" s="70">
        <v>0.32</v>
      </c>
      <c r="AC5" s="70">
        <v>0.38</v>
      </c>
      <c r="AD5" s="70">
        <v>0.41</v>
      </c>
      <c r="AE5" s="70">
        <v>0.4</v>
      </c>
      <c r="AF5" s="70">
        <v>0.34</v>
      </c>
      <c r="AG5" s="70">
        <v>0.28000000000000003</v>
      </c>
      <c r="AH5" s="70">
        <v>0.22</v>
      </c>
      <c r="AI5" s="70">
        <v>0.17</v>
      </c>
      <c r="AJ5" s="71">
        <v>0.13</v>
      </c>
    </row>
    <row r="6" spans="1:36" x14ac:dyDescent="0.25">
      <c r="A6" s="156" t="s">
        <v>79</v>
      </c>
      <c r="B6" s="156"/>
      <c r="C6" s="4"/>
      <c r="D6" s="4"/>
      <c r="E6" s="4"/>
      <c r="F6" s="4"/>
      <c r="G6" s="4"/>
      <c r="H6" s="4"/>
      <c r="I6" s="4"/>
      <c r="J6" s="4"/>
      <c r="K6" s="4"/>
      <c r="L6" s="4"/>
      <c r="M6" s="4"/>
      <c r="N6" s="4"/>
      <c r="W6" s="84">
        <v>55</v>
      </c>
      <c r="X6" s="80"/>
      <c r="Y6" s="64">
        <v>0.17</v>
      </c>
      <c r="Z6" s="64">
        <v>0.21</v>
      </c>
      <c r="AA6" s="64">
        <v>0.26</v>
      </c>
      <c r="AB6" s="64">
        <v>0.32</v>
      </c>
      <c r="AC6" s="64">
        <v>0.36</v>
      </c>
      <c r="AD6" s="64">
        <v>0.39</v>
      </c>
      <c r="AE6" s="64">
        <v>0.38</v>
      </c>
      <c r="AF6" s="64">
        <v>0.33</v>
      </c>
      <c r="AG6" s="64">
        <v>0.28000000000000003</v>
      </c>
      <c r="AH6" s="64">
        <v>0.23</v>
      </c>
      <c r="AI6" s="64">
        <v>0.18</v>
      </c>
      <c r="AJ6" s="66">
        <v>0.16</v>
      </c>
    </row>
    <row r="7" spans="1:36" ht="15.75" thickBot="1" x14ac:dyDescent="0.3">
      <c r="A7" s="143" t="s">
        <v>80</v>
      </c>
      <c r="B7" s="143"/>
      <c r="C7" s="4"/>
      <c r="D7" s="4"/>
      <c r="E7" s="4"/>
      <c r="F7" s="4"/>
      <c r="G7" s="4"/>
      <c r="H7" s="4"/>
      <c r="I7" s="4"/>
      <c r="J7" s="4"/>
      <c r="K7" s="4"/>
      <c r="L7" s="4"/>
      <c r="M7" s="4"/>
      <c r="N7" s="4"/>
      <c r="W7" s="84">
        <v>50</v>
      </c>
      <c r="X7" s="80"/>
      <c r="Y7" s="64">
        <v>0.19</v>
      </c>
      <c r="Z7" s="64">
        <v>0.23</v>
      </c>
      <c r="AA7" s="64">
        <v>0.27</v>
      </c>
      <c r="AB7" s="64">
        <v>0.31</v>
      </c>
      <c r="AC7" s="64">
        <v>0.34</v>
      </c>
      <c r="AD7" s="64">
        <v>0.36</v>
      </c>
      <c r="AE7" s="64">
        <v>0.35</v>
      </c>
      <c r="AF7" s="64">
        <v>0.32</v>
      </c>
      <c r="AG7" s="64">
        <v>0.28000000000000003</v>
      </c>
      <c r="AH7" s="64">
        <v>0.24</v>
      </c>
      <c r="AI7" s="64">
        <v>0.2</v>
      </c>
      <c r="AJ7" s="66">
        <v>0.18</v>
      </c>
    </row>
    <row r="8" spans="1:36" ht="15.75" thickBot="1" x14ac:dyDescent="0.3">
      <c r="A8" s="14" t="s">
        <v>27</v>
      </c>
      <c r="B8" s="15" t="s">
        <v>16</v>
      </c>
      <c r="C8" s="16" t="s">
        <v>0</v>
      </c>
      <c r="D8" s="16" t="s">
        <v>1</v>
      </c>
      <c r="E8" s="16" t="s">
        <v>2</v>
      </c>
      <c r="F8" s="16" t="s">
        <v>3</v>
      </c>
      <c r="G8" s="16" t="s">
        <v>4</v>
      </c>
      <c r="H8" s="16" t="s">
        <v>5</v>
      </c>
      <c r="I8" s="16" t="s">
        <v>6</v>
      </c>
      <c r="J8" s="16" t="s">
        <v>7</v>
      </c>
      <c r="K8" s="16" t="s">
        <v>8</v>
      </c>
      <c r="L8" s="16" t="s">
        <v>9</v>
      </c>
      <c r="M8" s="55" t="s">
        <v>10</v>
      </c>
      <c r="N8" s="51" t="s">
        <v>11</v>
      </c>
      <c r="P8" s="33" t="s">
        <v>22</v>
      </c>
      <c r="Q8" s="34" t="s">
        <v>23</v>
      </c>
      <c r="R8" s="34" t="s">
        <v>24</v>
      </c>
      <c r="S8" s="34" t="s">
        <v>25</v>
      </c>
      <c r="T8" s="34" t="s">
        <v>26</v>
      </c>
      <c r="U8" s="35" t="s">
        <v>35</v>
      </c>
      <c r="W8" s="84">
        <v>45</v>
      </c>
      <c r="X8" s="80"/>
      <c r="Y8" s="64">
        <v>0.2</v>
      </c>
      <c r="Z8" s="64">
        <v>0.23</v>
      </c>
      <c r="AA8" s="64">
        <v>0.27</v>
      </c>
      <c r="AB8" s="64">
        <v>0.3</v>
      </c>
      <c r="AC8" s="64">
        <v>0.34</v>
      </c>
      <c r="AD8" s="64">
        <v>0.35</v>
      </c>
      <c r="AE8" s="64">
        <v>0.34</v>
      </c>
      <c r="AF8" s="64">
        <v>0.32</v>
      </c>
      <c r="AG8" s="64">
        <v>0.28000000000000003</v>
      </c>
      <c r="AH8" s="64">
        <v>0.24</v>
      </c>
      <c r="AI8" s="64">
        <v>0.21</v>
      </c>
      <c r="AJ8" s="66">
        <v>0.2</v>
      </c>
    </row>
    <row r="9" spans="1:36" x14ac:dyDescent="0.25">
      <c r="A9" s="21" t="s">
        <v>28</v>
      </c>
      <c r="B9" s="18">
        <v>40.299999999999997</v>
      </c>
      <c r="C9" s="10">
        <v>43.3</v>
      </c>
      <c r="D9" s="10">
        <v>52.3</v>
      </c>
      <c r="E9" s="10">
        <v>60.7</v>
      </c>
      <c r="F9" s="10">
        <v>70.599999999999994</v>
      </c>
      <c r="G9" s="10">
        <v>81.2</v>
      </c>
      <c r="H9" s="10">
        <v>88.3</v>
      </c>
      <c r="I9" s="10">
        <v>85.9</v>
      </c>
      <c r="J9" s="10">
        <v>76.900000000000006</v>
      </c>
      <c r="K9" s="10">
        <v>63.7</v>
      </c>
      <c r="L9" s="10">
        <v>49.8</v>
      </c>
      <c r="M9" s="56">
        <v>39.9</v>
      </c>
      <c r="N9" s="57">
        <v>62.8</v>
      </c>
      <c r="P9" s="32"/>
      <c r="Q9" s="10"/>
      <c r="R9" s="10"/>
      <c r="S9" s="10"/>
      <c r="T9" s="10"/>
      <c r="U9" s="11"/>
      <c r="W9" s="85">
        <v>40</v>
      </c>
      <c r="X9" s="81"/>
      <c r="Y9" s="65">
        <v>0.22</v>
      </c>
      <c r="Z9" s="65">
        <v>0.24</v>
      </c>
      <c r="AA9" s="65">
        <v>0.27</v>
      </c>
      <c r="AB9" s="65">
        <v>0.3</v>
      </c>
      <c r="AC9" s="65">
        <v>0.32</v>
      </c>
      <c r="AD9" s="65">
        <v>0.34</v>
      </c>
      <c r="AE9" s="65">
        <v>0.33</v>
      </c>
      <c r="AF9" s="65">
        <v>0.31</v>
      </c>
      <c r="AG9" s="65">
        <v>0.28000000000000003</v>
      </c>
      <c r="AH9" s="65">
        <v>0.25</v>
      </c>
      <c r="AI9" s="65">
        <v>0.22</v>
      </c>
      <c r="AJ9" s="67">
        <v>0.21</v>
      </c>
    </row>
    <row r="10" spans="1:36" x14ac:dyDescent="0.25">
      <c r="A10" s="22" t="s">
        <v>29</v>
      </c>
      <c r="B10" s="19">
        <v>28.6</v>
      </c>
      <c r="C10" s="5">
        <v>31.4</v>
      </c>
      <c r="D10" s="5">
        <v>39.200000000000003</v>
      </c>
      <c r="E10" s="5">
        <v>47</v>
      </c>
      <c r="F10" s="5">
        <v>57.1</v>
      </c>
      <c r="G10" s="5">
        <v>67.2</v>
      </c>
      <c r="H10" s="5">
        <v>74</v>
      </c>
      <c r="I10" s="5">
        <v>72.099999999999994</v>
      </c>
      <c r="J10" s="5">
        <v>63</v>
      </c>
      <c r="K10" s="5">
        <v>50.2</v>
      </c>
      <c r="L10" s="5">
        <v>37.6</v>
      </c>
      <c r="M10" s="36">
        <v>28.3</v>
      </c>
      <c r="N10" s="54">
        <v>49.7</v>
      </c>
      <c r="P10" s="29">
        <f>($AC$9*((0.46*CONVERT(F10,"F","C"))+8))*31</f>
        <v>142.9912888888889</v>
      </c>
      <c r="Q10" s="27">
        <f>($AD$9*((0.46*CONVERT(G10,"F","C"))+8))*30</f>
        <v>173.35466666666667</v>
      </c>
      <c r="R10" s="27">
        <f>($AE$9*((0.46*CONVERT(H10,"F","C"))+8))*31</f>
        <v>191.64200000000002</v>
      </c>
      <c r="S10" s="27">
        <f>($AF$9*((0.46*CONVERT(I10,"F","C"))+8))*31</f>
        <v>175.36114444444445</v>
      </c>
      <c r="T10" s="27">
        <f>($AG$9*((0.46*CONVERT(J10,"F","C"))+8))*30</f>
        <v>133.7466666666667</v>
      </c>
      <c r="U10" s="30">
        <f>SUM(P10:T10)</f>
        <v>817.09576666666669</v>
      </c>
      <c r="W10" s="84">
        <v>35</v>
      </c>
      <c r="X10" s="80"/>
      <c r="Y10" s="64">
        <v>0.23</v>
      </c>
      <c r="Z10" s="64">
        <v>0.25</v>
      </c>
      <c r="AA10" s="64">
        <v>0.27</v>
      </c>
      <c r="AB10" s="64">
        <v>0.28999999999999998</v>
      </c>
      <c r="AC10" s="64">
        <v>0.31</v>
      </c>
      <c r="AD10" s="64">
        <v>0.32</v>
      </c>
      <c r="AE10" s="64">
        <v>0.32</v>
      </c>
      <c r="AF10" s="64">
        <v>0.3</v>
      </c>
      <c r="AG10" s="64">
        <v>0.28000000000000003</v>
      </c>
      <c r="AH10" s="64">
        <v>0.25</v>
      </c>
      <c r="AI10" s="64">
        <v>0.23</v>
      </c>
      <c r="AJ10" s="66">
        <v>0.22</v>
      </c>
    </row>
    <row r="11" spans="1:36" x14ac:dyDescent="0.25">
      <c r="A11" s="22" t="s">
        <v>30</v>
      </c>
      <c r="B11" s="19">
        <v>16.8</v>
      </c>
      <c r="C11" s="5">
        <v>19.5</v>
      </c>
      <c r="D11" s="5">
        <v>26.1</v>
      </c>
      <c r="E11" s="5">
        <v>33.299999999999997</v>
      </c>
      <c r="F11" s="5">
        <v>43.6</v>
      </c>
      <c r="G11" s="5">
        <v>53.3</v>
      </c>
      <c r="H11" s="5">
        <v>59.8</v>
      </c>
      <c r="I11" s="5">
        <v>58.3</v>
      </c>
      <c r="J11" s="5">
        <v>49</v>
      </c>
      <c r="K11" s="5">
        <v>36.799999999999997</v>
      </c>
      <c r="L11" s="5">
        <v>25.4</v>
      </c>
      <c r="M11" s="36">
        <v>16.7</v>
      </c>
      <c r="N11" s="54">
        <v>36.6</v>
      </c>
      <c r="P11" s="28"/>
      <c r="Q11" s="5"/>
      <c r="R11" s="5"/>
      <c r="S11" s="5"/>
      <c r="T11" s="5"/>
      <c r="U11" s="7"/>
      <c r="W11" s="84">
        <v>30</v>
      </c>
      <c r="X11" s="80"/>
      <c r="Y11" s="64">
        <v>0.24</v>
      </c>
      <c r="Z11" s="64">
        <v>0.25</v>
      </c>
      <c r="AA11" s="64">
        <v>0.27</v>
      </c>
      <c r="AB11" s="64">
        <v>0.28999999999999998</v>
      </c>
      <c r="AC11" s="64">
        <v>0.31</v>
      </c>
      <c r="AD11" s="64">
        <v>0.32</v>
      </c>
      <c r="AE11" s="64">
        <v>0.31</v>
      </c>
      <c r="AF11" s="64">
        <v>0.3</v>
      </c>
      <c r="AG11" s="64">
        <v>0.28000000000000003</v>
      </c>
      <c r="AH11" s="64">
        <v>0.26</v>
      </c>
      <c r="AI11" s="64">
        <v>0.24</v>
      </c>
      <c r="AJ11" s="66">
        <v>0.23</v>
      </c>
    </row>
    <row r="12" spans="1:36" ht="15.75" thickBot="1" x14ac:dyDescent="0.3">
      <c r="A12" s="22" t="s">
        <v>31</v>
      </c>
      <c r="B12" s="19">
        <v>0</v>
      </c>
      <c r="C12" s="5">
        <v>0</v>
      </c>
      <c r="D12" s="5" t="s">
        <v>12</v>
      </c>
      <c r="E12" s="5">
        <v>2</v>
      </c>
      <c r="F12" s="5">
        <v>21</v>
      </c>
      <c r="G12" s="5">
        <v>130</v>
      </c>
      <c r="H12" s="5">
        <v>288</v>
      </c>
      <c r="I12" s="5">
        <v>233</v>
      </c>
      <c r="J12" s="5">
        <v>78</v>
      </c>
      <c r="K12" s="5">
        <v>4</v>
      </c>
      <c r="L12" s="5" t="s">
        <v>12</v>
      </c>
      <c r="M12" s="36">
        <v>0</v>
      </c>
      <c r="N12" s="54">
        <v>756</v>
      </c>
      <c r="P12" s="28"/>
      <c r="Q12" s="5"/>
      <c r="R12" s="5"/>
      <c r="S12" s="5"/>
      <c r="T12" s="5"/>
      <c r="U12" s="37"/>
      <c r="W12" s="84">
        <v>25</v>
      </c>
      <c r="X12" s="80"/>
      <c r="Y12" s="64">
        <v>0.24</v>
      </c>
      <c r="Z12" s="64">
        <v>0.26</v>
      </c>
      <c r="AA12" s="64">
        <v>0.27</v>
      </c>
      <c r="AB12" s="64">
        <v>0.28999999999999998</v>
      </c>
      <c r="AC12" s="64">
        <v>0.3</v>
      </c>
      <c r="AD12" s="64">
        <v>0.31</v>
      </c>
      <c r="AE12" s="64">
        <v>0.31</v>
      </c>
      <c r="AF12" s="64">
        <v>0.28999999999999998</v>
      </c>
      <c r="AG12" s="64">
        <v>0.28000000000000003</v>
      </c>
      <c r="AH12" s="64">
        <v>0.26</v>
      </c>
      <c r="AI12" s="64">
        <v>0.25</v>
      </c>
      <c r="AJ12" s="66">
        <v>0.24</v>
      </c>
    </row>
    <row r="13" spans="1:36" x14ac:dyDescent="0.25">
      <c r="A13" s="22" t="s">
        <v>32</v>
      </c>
      <c r="B13" s="19">
        <v>1130</v>
      </c>
      <c r="C13" s="5">
        <v>941</v>
      </c>
      <c r="D13" s="5">
        <v>800</v>
      </c>
      <c r="E13" s="5">
        <v>542</v>
      </c>
      <c r="F13" s="5">
        <v>266</v>
      </c>
      <c r="G13" s="5">
        <v>63</v>
      </c>
      <c r="H13" s="5">
        <v>7</v>
      </c>
      <c r="I13" s="5">
        <v>13</v>
      </c>
      <c r="J13" s="5">
        <v>140</v>
      </c>
      <c r="K13" s="5">
        <v>461</v>
      </c>
      <c r="L13" s="5">
        <v>822</v>
      </c>
      <c r="M13" s="36">
        <v>1137</v>
      </c>
      <c r="N13" s="54">
        <v>6322</v>
      </c>
      <c r="P13" s="28"/>
      <c r="Q13" s="5"/>
      <c r="R13" s="5"/>
      <c r="S13" s="5"/>
      <c r="T13" s="36"/>
      <c r="U13" s="39" t="s">
        <v>36</v>
      </c>
      <c r="W13" s="84">
        <v>20</v>
      </c>
      <c r="X13" s="80"/>
      <c r="Y13" s="64">
        <v>0.25</v>
      </c>
      <c r="Z13" s="64">
        <v>0.26</v>
      </c>
      <c r="AA13" s="64">
        <v>0.27</v>
      </c>
      <c r="AB13" s="64">
        <v>0.28000000000000003</v>
      </c>
      <c r="AC13" s="64">
        <v>0.28999999999999998</v>
      </c>
      <c r="AD13" s="64">
        <v>0.3</v>
      </c>
      <c r="AE13" s="64">
        <v>0.3</v>
      </c>
      <c r="AF13" s="64">
        <v>0.28999999999999998</v>
      </c>
      <c r="AG13" s="64">
        <v>0.28000000000000003</v>
      </c>
      <c r="AH13" s="64">
        <v>0.26</v>
      </c>
      <c r="AI13" s="64">
        <v>0.25</v>
      </c>
      <c r="AJ13" s="66">
        <v>0.25</v>
      </c>
    </row>
    <row r="14" spans="1:36" ht="15.75" thickBot="1" x14ac:dyDescent="0.3">
      <c r="A14" s="22" t="s">
        <v>33</v>
      </c>
      <c r="B14" s="19">
        <v>0.3</v>
      </c>
      <c r="C14" s="5">
        <v>0.44</v>
      </c>
      <c r="D14" s="5">
        <v>0.87</v>
      </c>
      <c r="E14" s="5">
        <v>1.65</v>
      </c>
      <c r="F14" s="5">
        <v>2.92</v>
      </c>
      <c r="G14" s="5">
        <v>2.46</v>
      </c>
      <c r="H14" s="5">
        <v>2.5499999999999998</v>
      </c>
      <c r="I14" s="5">
        <v>2.2999999999999998</v>
      </c>
      <c r="J14" s="5">
        <v>1.1599999999999999</v>
      </c>
      <c r="K14" s="5">
        <v>1.1100000000000001</v>
      </c>
      <c r="L14" s="5">
        <v>0.57999999999999996</v>
      </c>
      <c r="M14" s="36">
        <v>0.4</v>
      </c>
      <c r="N14" s="54">
        <v>16.739999999999998</v>
      </c>
      <c r="P14" s="28"/>
      <c r="Q14" s="5"/>
      <c r="R14" s="5"/>
      <c r="S14" s="5"/>
      <c r="T14" s="36"/>
      <c r="U14" s="25">
        <f>CONVERT(SUM(F14:J14),"in","mm")</f>
        <v>289.30599999999998</v>
      </c>
      <c r="W14" s="84">
        <v>15</v>
      </c>
      <c r="X14" s="80"/>
      <c r="Y14" s="64">
        <v>0.26</v>
      </c>
      <c r="Z14" s="64">
        <v>0.26</v>
      </c>
      <c r="AA14" s="64">
        <v>0.27</v>
      </c>
      <c r="AB14" s="64">
        <v>0.28000000000000003</v>
      </c>
      <c r="AC14" s="64">
        <v>0.28999999999999998</v>
      </c>
      <c r="AD14" s="64">
        <v>0.28999999999999998</v>
      </c>
      <c r="AE14" s="64">
        <v>0.28999999999999998</v>
      </c>
      <c r="AF14" s="64">
        <v>0.28000000000000003</v>
      </c>
      <c r="AG14" s="64">
        <v>0.28000000000000003</v>
      </c>
      <c r="AH14" s="64">
        <v>0.27</v>
      </c>
      <c r="AI14" s="64">
        <v>0.26</v>
      </c>
      <c r="AJ14" s="66">
        <v>0.25</v>
      </c>
    </row>
    <row r="15" spans="1:36" ht="15.75" thickBot="1" x14ac:dyDescent="0.3">
      <c r="A15" s="41" t="s">
        <v>34</v>
      </c>
      <c r="B15" s="42">
        <v>5.6</v>
      </c>
      <c r="C15" s="43">
        <v>5.0999999999999996</v>
      </c>
      <c r="D15" s="43">
        <v>8.6</v>
      </c>
      <c r="E15" s="43">
        <v>5.4</v>
      </c>
      <c r="F15" s="43">
        <v>0.4</v>
      </c>
      <c r="G15" s="43">
        <v>0</v>
      </c>
      <c r="H15" s="43">
        <v>0</v>
      </c>
      <c r="I15" s="43">
        <v>0</v>
      </c>
      <c r="J15" s="43">
        <v>0.9</v>
      </c>
      <c r="K15" s="43">
        <v>2.7</v>
      </c>
      <c r="L15" s="43">
        <v>7.8</v>
      </c>
      <c r="M15" s="58">
        <v>6.9</v>
      </c>
      <c r="N15" s="25">
        <v>43.4</v>
      </c>
      <c r="P15" s="44"/>
      <c r="Q15" s="43"/>
      <c r="R15" s="43"/>
      <c r="S15" s="43"/>
      <c r="T15" s="43"/>
      <c r="U15" s="45"/>
      <c r="W15" s="84">
        <v>10</v>
      </c>
      <c r="X15" s="80"/>
      <c r="Y15" s="64">
        <v>0.26</v>
      </c>
      <c r="Z15" s="64">
        <v>0.27</v>
      </c>
      <c r="AA15" s="64">
        <v>0.27</v>
      </c>
      <c r="AB15" s="64">
        <v>0.28000000000000003</v>
      </c>
      <c r="AC15" s="64">
        <v>0.28000000000000003</v>
      </c>
      <c r="AD15" s="64">
        <v>0.28999999999999998</v>
      </c>
      <c r="AE15" s="64">
        <v>0.28999999999999998</v>
      </c>
      <c r="AF15" s="64">
        <v>0.28000000000000003</v>
      </c>
      <c r="AG15" s="64">
        <v>0.28000000000000003</v>
      </c>
      <c r="AH15" s="64">
        <v>0.27</v>
      </c>
      <c r="AI15" s="64">
        <v>0.26</v>
      </c>
      <c r="AJ15" s="66">
        <v>0.26</v>
      </c>
    </row>
    <row r="16" spans="1:36" ht="15.75" thickBot="1" x14ac:dyDescent="0.3">
      <c r="A16" s="154"/>
      <c r="B16" s="146"/>
      <c r="C16" s="146"/>
      <c r="D16" s="146"/>
      <c r="E16" s="146"/>
      <c r="F16" s="146"/>
      <c r="G16" s="146"/>
      <c r="H16" s="146"/>
      <c r="I16" s="146"/>
      <c r="J16" s="146"/>
      <c r="K16" s="146"/>
      <c r="L16" s="146"/>
      <c r="M16" s="146"/>
      <c r="N16" s="146"/>
      <c r="O16" s="146"/>
      <c r="P16" s="146"/>
      <c r="Q16" s="146"/>
      <c r="R16" s="146"/>
      <c r="S16" s="146"/>
      <c r="T16" s="146"/>
      <c r="U16" s="155"/>
      <c r="W16" s="84">
        <v>5</v>
      </c>
      <c r="X16" s="80"/>
      <c r="Y16" s="64">
        <v>0.27</v>
      </c>
      <c r="Z16" s="64">
        <v>0.27</v>
      </c>
      <c r="AA16" s="64">
        <v>0.27</v>
      </c>
      <c r="AB16" s="64">
        <v>0.28000000000000003</v>
      </c>
      <c r="AC16" s="64">
        <v>0.28000000000000003</v>
      </c>
      <c r="AD16" s="64">
        <v>0.28000000000000003</v>
      </c>
      <c r="AE16" s="64">
        <v>0.28000000000000003</v>
      </c>
      <c r="AF16" s="64">
        <v>0.28000000000000003</v>
      </c>
      <c r="AG16" s="64">
        <v>0.28000000000000003</v>
      </c>
      <c r="AH16" s="64">
        <v>0.27</v>
      </c>
      <c r="AI16" s="64">
        <v>0.27</v>
      </c>
      <c r="AJ16" s="66">
        <v>0.27</v>
      </c>
    </row>
    <row r="17" spans="1:36" ht="15.75" thickBot="1" x14ac:dyDescent="0.3">
      <c r="A17" s="138" t="s">
        <v>82</v>
      </c>
      <c r="B17" s="138"/>
      <c r="R17" s="139" t="s">
        <v>81</v>
      </c>
      <c r="S17" s="140"/>
      <c r="W17" s="86">
        <v>0</v>
      </c>
      <c r="X17" s="82"/>
      <c r="Y17" s="68">
        <v>0.27</v>
      </c>
      <c r="Z17" s="68">
        <v>0.27</v>
      </c>
      <c r="AA17" s="68">
        <v>0.27</v>
      </c>
      <c r="AB17" s="68">
        <v>0.27</v>
      </c>
      <c r="AC17" s="68">
        <v>0.27</v>
      </c>
      <c r="AD17" s="68">
        <v>0.27</v>
      </c>
      <c r="AE17" s="68">
        <v>0.27</v>
      </c>
      <c r="AF17" s="68">
        <v>0.27</v>
      </c>
      <c r="AG17" s="68">
        <v>0.27</v>
      </c>
      <c r="AH17" s="68">
        <v>0.27</v>
      </c>
      <c r="AI17" s="68">
        <v>0.27</v>
      </c>
      <c r="AJ17" s="69">
        <v>0.27</v>
      </c>
    </row>
    <row r="18" spans="1:36" x14ac:dyDescent="0.25">
      <c r="A18" s="131" t="s">
        <v>75</v>
      </c>
      <c r="B18" s="131"/>
    </row>
    <row r="19" spans="1:36" x14ac:dyDescent="0.25">
      <c r="A19" s="131" t="s">
        <v>83</v>
      </c>
      <c r="B19" s="131"/>
    </row>
    <row r="20" spans="1:36" x14ac:dyDescent="0.25">
      <c r="A20" s="131" t="s">
        <v>84</v>
      </c>
      <c r="B20" s="131"/>
    </row>
    <row r="21" spans="1:36" x14ac:dyDescent="0.25">
      <c r="A21" s="131" t="s">
        <v>85</v>
      </c>
      <c r="B21" s="131"/>
    </row>
    <row r="22" spans="1:36" x14ac:dyDescent="0.25">
      <c r="A22" s="131" t="s">
        <v>79</v>
      </c>
      <c r="B22" s="131"/>
    </row>
    <row r="23" spans="1:36" ht="15.75" thickBot="1" x14ac:dyDescent="0.3">
      <c r="A23" s="143" t="s">
        <v>86</v>
      </c>
      <c r="B23" s="143"/>
    </row>
    <row r="24" spans="1:36" ht="15.75" thickBot="1" x14ac:dyDescent="0.3">
      <c r="A24" s="47" t="s">
        <v>27</v>
      </c>
      <c r="B24" s="48" t="s">
        <v>16</v>
      </c>
      <c r="C24" s="16" t="s">
        <v>0</v>
      </c>
      <c r="D24" s="16" t="s">
        <v>1</v>
      </c>
      <c r="E24" s="16" t="s">
        <v>2</v>
      </c>
      <c r="F24" s="16" t="s">
        <v>3</v>
      </c>
      <c r="G24" s="16" t="s">
        <v>4</v>
      </c>
      <c r="H24" s="16" t="s">
        <v>5</v>
      </c>
      <c r="I24" s="16" t="s">
        <v>6</v>
      </c>
      <c r="J24" s="16" t="s">
        <v>7</v>
      </c>
      <c r="K24" s="16" t="s">
        <v>8</v>
      </c>
      <c r="L24" s="16" t="s">
        <v>9</v>
      </c>
      <c r="M24" s="55" t="s">
        <v>10</v>
      </c>
      <c r="N24" s="51" t="s">
        <v>11</v>
      </c>
      <c r="P24" s="50" t="s">
        <v>22</v>
      </c>
      <c r="Q24" s="16" t="s">
        <v>23</v>
      </c>
      <c r="R24" s="16" t="s">
        <v>24</v>
      </c>
      <c r="S24" s="16" t="s">
        <v>25</v>
      </c>
      <c r="T24" s="16" t="s">
        <v>26</v>
      </c>
      <c r="U24" s="17" t="s">
        <v>35</v>
      </c>
    </row>
    <row r="25" spans="1:36" x14ac:dyDescent="0.25">
      <c r="A25" s="49" t="s">
        <v>28</v>
      </c>
      <c r="B25" s="18">
        <v>40.700000000000003</v>
      </c>
      <c r="C25" s="10">
        <v>43.9</v>
      </c>
      <c r="D25" s="10">
        <v>52.7</v>
      </c>
      <c r="E25" s="10">
        <v>61.2</v>
      </c>
      <c r="F25" s="10">
        <v>70.599999999999994</v>
      </c>
      <c r="G25" s="10">
        <v>81.5</v>
      </c>
      <c r="H25" s="10">
        <v>89.2</v>
      </c>
      <c r="I25" s="10">
        <v>86.9</v>
      </c>
      <c r="J25" s="10">
        <v>78.2</v>
      </c>
      <c r="K25" s="10">
        <v>64.900000000000006</v>
      </c>
      <c r="L25" s="10">
        <v>50.8</v>
      </c>
      <c r="M25" s="56">
        <v>40.4</v>
      </c>
      <c r="N25" s="57">
        <v>63.5</v>
      </c>
      <c r="P25" s="32"/>
      <c r="Q25" s="10"/>
      <c r="R25" s="10"/>
      <c r="S25" s="10"/>
      <c r="T25" s="10"/>
      <c r="U25" s="11"/>
    </row>
    <row r="26" spans="1:36" x14ac:dyDescent="0.25">
      <c r="A26" s="22" t="s">
        <v>29</v>
      </c>
      <c r="B26" s="19">
        <v>28.2</v>
      </c>
      <c r="C26" s="5">
        <v>31.3</v>
      </c>
      <c r="D26" s="5">
        <v>39.4</v>
      </c>
      <c r="E26" s="5">
        <v>47.2</v>
      </c>
      <c r="F26" s="5">
        <v>57.1</v>
      </c>
      <c r="G26" s="5">
        <v>67.2</v>
      </c>
      <c r="H26" s="5">
        <v>74.099999999999994</v>
      </c>
      <c r="I26" s="5">
        <v>72.2</v>
      </c>
      <c r="J26" s="5">
        <v>63</v>
      </c>
      <c r="K26" s="5">
        <v>50.2</v>
      </c>
      <c r="L26" s="5">
        <v>37.700000000000003</v>
      </c>
      <c r="M26" s="36">
        <v>28</v>
      </c>
      <c r="N26" s="54">
        <v>49.7</v>
      </c>
      <c r="P26" s="29">
        <f>($AC$9*((0.46*CONVERT(F26,"F","C"))+8))*31</f>
        <v>142.9912888888889</v>
      </c>
      <c r="Q26" s="27">
        <f>($AD$9*((0.46*CONVERT(G26,"F","C"))+8))*30</f>
        <v>173.35466666666667</v>
      </c>
      <c r="R26" s="27">
        <f>($AE$9*((0.46*CONVERT(H26,"F","C"))+8))*31</f>
        <v>191.90343333333334</v>
      </c>
      <c r="S26" s="27">
        <f>($AF$9*((0.46*CONVERT(I26,"F","C"))+8))*31</f>
        <v>175.60673333333332</v>
      </c>
      <c r="T26" s="27">
        <f>($AG$9*((0.46*CONVERT(J26,"F","C"))+8))*30</f>
        <v>133.7466666666667</v>
      </c>
      <c r="U26" s="30">
        <f>SUM(P26:T26)</f>
        <v>817.60278888888888</v>
      </c>
    </row>
    <row r="27" spans="1:36" x14ac:dyDescent="0.25">
      <c r="A27" s="22" t="s">
        <v>30</v>
      </c>
      <c r="B27" s="19">
        <v>15.8</v>
      </c>
      <c r="C27" s="5">
        <v>18.7</v>
      </c>
      <c r="D27" s="5">
        <v>26.1</v>
      </c>
      <c r="E27" s="5">
        <v>33.200000000000003</v>
      </c>
      <c r="F27" s="5">
        <v>43.5</v>
      </c>
      <c r="G27" s="5">
        <v>52.9</v>
      </c>
      <c r="H27" s="5">
        <v>58.9</v>
      </c>
      <c r="I27" s="5">
        <v>57.5</v>
      </c>
      <c r="J27" s="5">
        <v>47.8</v>
      </c>
      <c r="K27" s="5">
        <v>35.5</v>
      </c>
      <c r="L27" s="5">
        <v>24.7</v>
      </c>
      <c r="M27" s="36">
        <v>15.6</v>
      </c>
      <c r="N27" s="54">
        <v>35.9</v>
      </c>
      <c r="P27" s="28"/>
      <c r="Q27" s="5"/>
      <c r="R27" s="5"/>
      <c r="S27" s="5"/>
      <c r="T27" s="5"/>
      <c r="U27" s="7"/>
    </row>
    <row r="28" spans="1:36" ht="15.75" thickBot="1" x14ac:dyDescent="0.3">
      <c r="A28" s="22" t="s">
        <v>31</v>
      </c>
      <c r="B28" s="19">
        <v>0</v>
      </c>
      <c r="C28" s="5">
        <v>0</v>
      </c>
      <c r="D28" s="5" t="s">
        <v>12</v>
      </c>
      <c r="E28" s="5">
        <v>1</v>
      </c>
      <c r="F28" s="5">
        <v>21</v>
      </c>
      <c r="G28" s="5">
        <v>130</v>
      </c>
      <c r="H28" s="5">
        <v>288</v>
      </c>
      <c r="I28" s="5">
        <v>236</v>
      </c>
      <c r="J28" s="5">
        <v>78</v>
      </c>
      <c r="K28" s="5">
        <v>4</v>
      </c>
      <c r="L28" s="5" t="s">
        <v>12</v>
      </c>
      <c r="M28" s="36">
        <v>0</v>
      </c>
      <c r="N28" s="54">
        <v>758</v>
      </c>
      <c r="P28" s="28"/>
      <c r="Q28" s="5"/>
      <c r="R28" s="5"/>
      <c r="S28" s="5"/>
      <c r="T28" s="5"/>
      <c r="U28" s="37"/>
    </row>
    <row r="29" spans="1:36" x14ac:dyDescent="0.25">
      <c r="A29" s="22" t="s">
        <v>32</v>
      </c>
      <c r="B29" s="19">
        <v>1139</v>
      </c>
      <c r="C29" s="5">
        <v>943</v>
      </c>
      <c r="D29" s="5">
        <v>794</v>
      </c>
      <c r="E29" s="5">
        <v>535</v>
      </c>
      <c r="F29" s="5">
        <v>267</v>
      </c>
      <c r="G29" s="5">
        <v>64</v>
      </c>
      <c r="H29" s="5">
        <v>8</v>
      </c>
      <c r="I29" s="5">
        <v>13</v>
      </c>
      <c r="J29" s="5">
        <v>138</v>
      </c>
      <c r="K29" s="5">
        <v>463</v>
      </c>
      <c r="L29" s="5">
        <v>817</v>
      </c>
      <c r="M29" s="36">
        <v>1147</v>
      </c>
      <c r="N29" s="54">
        <v>6328</v>
      </c>
      <c r="P29" s="28"/>
      <c r="Q29" s="5"/>
      <c r="R29" s="5"/>
      <c r="S29" s="5"/>
      <c r="T29" s="36"/>
      <c r="U29" s="39" t="s">
        <v>36</v>
      </c>
    </row>
    <row r="30" spans="1:36" ht="15.75" thickBot="1" x14ac:dyDescent="0.3">
      <c r="A30" s="22" t="s">
        <v>33</v>
      </c>
      <c r="B30" s="19">
        <v>0.36</v>
      </c>
      <c r="C30" s="5">
        <v>0.4</v>
      </c>
      <c r="D30" s="5">
        <v>0.93</v>
      </c>
      <c r="E30" s="5">
        <v>1.41</v>
      </c>
      <c r="F30" s="5">
        <v>2.67</v>
      </c>
      <c r="G30" s="5">
        <v>2.4700000000000002</v>
      </c>
      <c r="H30" s="5">
        <v>2.5299999999999998</v>
      </c>
      <c r="I30" s="5">
        <v>2.5499999999999998</v>
      </c>
      <c r="J30" s="5">
        <v>1.1200000000000001</v>
      </c>
      <c r="K30" s="5">
        <v>1.06</v>
      </c>
      <c r="L30" s="5">
        <v>0.6</v>
      </c>
      <c r="M30" s="36">
        <v>0.42</v>
      </c>
      <c r="N30" s="54">
        <v>16.52</v>
      </c>
      <c r="P30" s="28"/>
      <c r="Q30" s="5"/>
      <c r="R30" s="5"/>
      <c r="S30" s="5"/>
      <c r="T30" s="36"/>
      <c r="U30" s="25">
        <f>CONVERT(SUM(F30:J30),"in","mm")</f>
        <v>288.036</v>
      </c>
    </row>
    <row r="31" spans="1:36" ht="15.75" thickBot="1" x14ac:dyDescent="0.3">
      <c r="A31" s="23" t="s">
        <v>34</v>
      </c>
      <c r="B31" s="20">
        <v>4.4000000000000004</v>
      </c>
      <c r="C31" s="8">
        <v>4</v>
      </c>
      <c r="D31" s="8">
        <v>5.0999999999999996</v>
      </c>
      <c r="E31" s="8">
        <v>3.5</v>
      </c>
      <c r="F31" s="8">
        <v>0.3</v>
      </c>
      <c r="G31" s="8">
        <v>0</v>
      </c>
      <c r="H31" s="8">
        <v>0</v>
      </c>
      <c r="I31" s="8">
        <v>0</v>
      </c>
      <c r="J31" s="8">
        <v>0.3</v>
      </c>
      <c r="K31" s="8">
        <v>1.6</v>
      </c>
      <c r="L31" s="8">
        <v>4.5999999999999996</v>
      </c>
      <c r="M31" s="53">
        <v>6.5</v>
      </c>
      <c r="N31" s="25">
        <v>30.3</v>
      </c>
      <c r="P31" s="31"/>
      <c r="Q31" s="8"/>
      <c r="R31" s="8"/>
      <c r="S31" s="8"/>
      <c r="T31" s="8"/>
      <c r="U31" s="38"/>
    </row>
    <row r="32" spans="1:36" ht="15.75" thickBot="1" x14ac:dyDescent="0.3">
      <c r="A32" s="144"/>
      <c r="B32" s="145"/>
      <c r="C32" s="145"/>
      <c r="D32" s="145"/>
      <c r="E32" s="145"/>
      <c r="F32" s="145"/>
      <c r="G32" s="145"/>
      <c r="H32" s="145"/>
      <c r="I32" s="145"/>
      <c r="J32" s="145"/>
      <c r="K32" s="145"/>
      <c r="L32" s="145"/>
      <c r="M32" s="145"/>
      <c r="N32" s="145"/>
      <c r="O32" s="146"/>
      <c r="P32" s="145"/>
      <c r="Q32" s="145"/>
      <c r="R32" s="145"/>
      <c r="S32" s="145"/>
      <c r="T32" s="145"/>
      <c r="U32" s="147"/>
    </row>
    <row r="33" spans="1:21" ht="15.75" thickBot="1" x14ac:dyDescent="0.3">
      <c r="A33" s="138" t="s">
        <v>87</v>
      </c>
      <c r="B33" s="138"/>
      <c r="R33" s="139" t="s">
        <v>81</v>
      </c>
      <c r="S33" s="140"/>
    </row>
    <row r="34" spans="1:21" x14ac:dyDescent="0.25">
      <c r="A34" s="131" t="s">
        <v>88</v>
      </c>
      <c r="B34" s="131"/>
    </row>
    <row r="35" spans="1:21" x14ac:dyDescent="0.25">
      <c r="A35" s="131" t="s">
        <v>89</v>
      </c>
      <c r="B35" s="131"/>
    </row>
    <row r="36" spans="1:21" x14ac:dyDescent="0.25">
      <c r="A36" s="131" t="s">
        <v>90</v>
      </c>
      <c r="B36" s="131"/>
    </row>
    <row r="37" spans="1:21" x14ac:dyDescent="0.25">
      <c r="A37" s="131" t="s">
        <v>91</v>
      </c>
      <c r="B37" s="131"/>
    </row>
    <row r="38" spans="1:21" x14ac:dyDescent="0.25">
      <c r="A38" s="131" t="s">
        <v>92</v>
      </c>
      <c r="B38" s="131"/>
    </row>
    <row r="39" spans="1:21" ht="15.75" thickBot="1" x14ac:dyDescent="0.3">
      <c r="A39" s="131" t="s">
        <v>93</v>
      </c>
      <c r="B39" s="131"/>
    </row>
    <row r="40" spans="1:21" ht="15.75" thickBot="1" x14ac:dyDescent="0.3">
      <c r="A40" s="47" t="s">
        <v>27</v>
      </c>
      <c r="B40" s="48" t="s">
        <v>16</v>
      </c>
      <c r="C40" s="16" t="s">
        <v>0</v>
      </c>
      <c r="D40" s="16" t="s">
        <v>1</v>
      </c>
      <c r="E40" s="16" t="s">
        <v>2</v>
      </c>
      <c r="F40" s="16" t="s">
        <v>3</v>
      </c>
      <c r="G40" s="16" t="s">
        <v>4</v>
      </c>
      <c r="H40" s="16" t="s">
        <v>5</v>
      </c>
      <c r="I40" s="16" t="s">
        <v>6</v>
      </c>
      <c r="J40" s="16" t="s">
        <v>7</v>
      </c>
      <c r="K40" s="16" t="s">
        <v>8</v>
      </c>
      <c r="L40" s="16" t="s">
        <v>9</v>
      </c>
      <c r="M40" s="55" t="s">
        <v>10</v>
      </c>
      <c r="N40" s="51" t="s">
        <v>11</v>
      </c>
      <c r="P40" s="50" t="s">
        <v>22</v>
      </c>
      <c r="Q40" s="16" t="s">
        <v>23</v>
      </c>
      <c r="R40" s="16" t="s">
        <v>24</v>
      </c>
      <c r="S40" s="16" t="s">
        <v>25</v>
      </c>
      <c r="T40" s="16" t="s">
        <v>26</v>
      </c>
      <c r="U40" s="17" t="s">
        <v>35</v>
      </c>
    </row>
    <row r="41" spans="1:21" x14ac:dyDescent="0.25">
      <c r="A41" s="49" t="s">
        <v>28</v>
      </c>
      <c r="B41" s="18">
        <v>44.2</v>
      </c>
      <c r="C41" s="10">
        <v>46.7</v>
      </c>
      <c r="D41" s="10">
        <v>55.4</v>
      </c>
      <c r="E41" s="10">
        <v>63.6</v>
      </c>
      <c r="F41" s="10">
        <v>72.900000000000006</v>
      </c>
      <c r="G41" s="10">
        <v>83.2</v>
      </c>
      <c r="H41" s="10">
        <v>89.6</v>
      </c>
      <c r="I41" s="10">
        <v>87.1</v>
      </c>
      <c r="J41" s="10">
        <v>79</v>
      </c>
      <c r="K41" s="10">
        <v>66.7</v>
      </c>
      <c r="L41" s="10">
        <v>52.9</v>
      </c>
      <c r="M41" s="56">
        <v>43.4</v>
      </c>
      <c r="N41" s="57">
        <v>65.5</v>
      </c>
      <c r="P41" s="32"/>
      <c r="Q41" s="10"/>
      <c r="R41" s="10"/>
      <c r="S41" s="10"/>
      <c r="T41" s="10"/>
      <c r="U41" s="11"/>
    </row>
    <row r="42" spans="1:21" x14ac:dyDescent="0.25">
      <c r="A42" s="22" t="s">
        <v>29</v>
      </c>
      <c r="B42" s="19">
        <v>29.3</v>
      </c>
      <c r="C42" s="5">
        <v>32</v>
      </c>
      <c r="D42" s="5">
        <v>40.299999999999997</v>
      </c>
      <c r="E42" s="5">
        <v>48.5</v>
      </c>
      <c r="F42" s="5">
        <v>57.9</v>
      </c>
      <c r="G42" s="5">
        <v>67.400000000000006</v>
      </c>
      <c r="H42" s="5">
        <v>73.400000000000006</v>
      </c>
      <c r="I42" s="5">
        <v>71.400000000000006</v>
      </c>
      <c r="J42" s="5">
        <v>62.4</v>
      </c>
      <c r="K42" s="5">
        <v>50.4</v>
      </c>
      <c r="L42" s="5">
        <v>38</v>
      </c>
      <c r="M42" s="36">
        <v>28.7</v>
      </c>
      <c r="N42" s="54">
        <v>50.1</v>
      </c>
      <c r="P42" s="29">
        <f>($AC$9*((0.46*CONVERT(F42,"F","C"))+8))*31</f>
        <v>145.01937777777778</v>
      </c>
      <c r="Q42" s="27">
        <f>($AD$9*((0.46*CONVERT(G42,"F","C"))+8))*30</f>
        <v>173.876</v>
      </c>
      <c r="R42" s="27">
        <f>($AE$9*((0.46*CONVERT(H42,"F","C"))+8))*31</f>
        <v>190.07340000000002</v>
      </c>
      <c r="S42" s="27">
        <f>($AF$9*((0.46*CONVERT(I42,"F","C"))+8))*31</f>
        <v>173.64202222222227</v>
      </c>
      <c r="T42" s="27">
        <f>($AG$9*((0.46*CONVERT(J42,"F","C"))+8))*30</f>
        <v>132.45866666666666</v>
      </c>
      <c r="U42" s="30">
        <f>SUM(P42:T42)</f>
        <v>815.0694666666667</v>
      </c>
    </row>
    <row r="43" spans="1:21" x14ac:dyDescent="0.25">
      <c r="A43" s="22" t="s">
        <v>30</v>
      </c>
      <c r="B43" s="19">
        <v>14.4</v>
      </c>
      <c r="C43" s="5">
        <v>17.3</v>
      </c>
      <c r="D43" s="5">
        <v>25.3</v>
      </c>
      <c r="E43" s="5">
        <v>33.4</v>
      </c>
      <c r="F43" s="5">
        <v>42.9</v>
      </c>
      <c r="G43" s="5">
        <v>51.7</v>
      </c>
      <c r="H43" s="5">
        <v>57.2</v>
      </c>
      <c r="I43" s="5">
        <v>55.7</v>
      </c>
      <c r="J43" s="5">
        <v>45.8</v>
      </c>
      <c r="K43" s="5">
        <v>34.1</v>
      </c>
      <c r="L43" s="5">
        <v>23.1</v>
      </c>
      <c r="M43" s="36">
        <v>14.1</v>
      </c>
      <c r="N43" s="54">
        <v>34.700000000000003</v>
      </c>
      <c r="P43" s="28"/>
      <c r="Q43" s="5"/>
      <c r="R43" s="5"/>
      <c r="S43" s="5"/>
      <c r="T43" s="5"/>
      <c r="U43" s="7"/>
    </row>
    <row r="44" spans="1:21" ht="15.75" thickBot="1" x14ac:dyDescent="0.3">
      <c r="A44" s="22" t="s">
        <v>31</v>
      </c>
      <c r="B44" s="19">
        <v>0</v>
      </c>
      <c r="C44" s="5">
        <v>0</v>
      </c>
      <c r="D44" s="5">
        <v>0</v>
      </c>
      <c r="E44" s="5">
        <v>1</v>
      </c>
      <c r="F44" s="5">
        <v>18</v>
      </c>
      <c r="G44" s="5">
        <v>125</v>
      </c>
      <c r="H44" s="5">
        <v>266</v>
      </c>
      <c r="I44" s="5">
        <v>207</v>
      </c>
      <c r="J44" s="5">
        <v>53</v>
      </c>
      <c r="K44" s="5">
        <v>1</v>
      </c>
      <c r="L44" s="5" t="s">
        <v>12</v>
      </c>
      <c r="M44" s="36">
        <v>0</v>
      </c>
      <c r="N44" s="54">
        <v>671</v>
      </c>
      <c r="P44" s="28"/>
      <c r="Q44" s="5"/>
      <c r="R44" s="5"/>
      <c r="S44" s="5"/>
      <c r="T44" s="5"/>
      <c r="U44" s="37"/>
    </row>
    <row r="45" spans="1:21" x14ac:dyDescent="0.25">
      <c r="A45" s="22" t="s">
        <v>32</v>
      </c>
      <c r="B45" s="19">
        <v>1107</v>
      </c>
      <c r="C45" s="5">
        <v>924</v>
      </c>
      <c r="D45" s="5">
        <v>764</v>
      </c>
      <c r="E45" s="5">
        <v>496</v>
      </c>
      <c r="F45" s="5">
        <v>238</v>
      </c>
      <c r="G45" s="5">
        <v>51</v>
      </c>
      <c r="H45" s="5">
        <v>5</v>
      </c>
      <c r="I45" s="5">
        <v>9</v>
      </c>
      <c r="J45" s="5">
        <v>131</v>
      </c>
      <c r="K45" s="5">
        <v>454</v>
      </c>
      <c r="L45" s="5">
        <v>810</v>
      </c>
      <c r="M45" s="36">
        <v>1123</v>
      </c>
      <c r="N45" s="54">
        <v>6113</v>
      </c>
      <c r="P45" s="28"/>
      <c r="Q45" s="5"/>
      <c r="R45" s="5"/>
      <c r="S45" s="5"/>
      <c r="T45" s="36"/>
      <c r="U45" s="39" t="s">
        <v>36</v>
      </c>
    </row>
    <row r="46" spans="1:21" ht="15.75" thickBot="1" x14ac:dyDescent="0.3">
      <c r="A46" s="22" t="s">
        <v>33</v>
      </c>
      <c r="B46" s="19">
        <v>0.43</v>
      </c>
      <c r="C46" s="5">
        <v>0.37</v>
      </c>
      <c r="D46" s="5">
        <v>1.2</v>
      </c>
      <c r="E46" s="5">
        <v>1.66</v>
      </c>
      <c r="F46" s="5">
        <v>2.25</v>
      </c>
      <c r="G46" s="5">
        <v>1.92</v>
      </c>
      <c r="H46" s="5">
        <v>1.46</v>
      </c>
      <c r="I46" s="5">
        <v>2.11</v>
      </c>
      <c r="J46" s="5">
        <v>1.1000000000000001</v>
      </c>
      <c r="K46" s="5">
        <v>0.96</v>
      </c>
      <c r="L46" s="5">
        <v>0.78</v>
      </c>
      <c r="M46" s="36">
        <v>0.49</v>
      </c>
      <c r="N46" s="54">
        <v>14.73</v>
      </c>
      <c r="P46" s="28"/>
      <c r="Q46" s="5"/>
      <c r="R46" s="5"/>
      <c r="S46" s="5"/>
      <c r="T46" s="36"/>
      <c r="U46" s="25">
        <f>CONVERT(SUM(F46:J46),"in","mm")</f>
        <v>224.536</v>
      </c>
    </row>
    <row r="47" spans="1:21" ht="15.75" thickBot="1" x14ac:dyDescent="0.3">
      <c r="A47" s="23" t="s">
        <v>34</v>
      </c>
      <c r="B47" s="20">
        <v>5.8</v>
      </c>
      <c r="C47" s="8">
        <v>4.3</v>
      </c>
      <c r="D47" s="8">
        <v>7.6</v>
      </c>
      <c r="E47" s="8">
        <v>3.7</v>
      </c>
      <c r="F47" s="8">
        <v>0.4</v>
      </c>
      <c r="G47" s="8">
        <v>0</v>
      </c>
      <c r="H47" s="8">
        <v>0</v>
      </c>
      <c r="I47" s="8">
        <v>0</v>
      </c>
      <c r="J47" s="8">
        <v>0.6</v>
      </c>
      <c r="K47" s="8">
        <v>2.7</v>
      </c>
      <c r="L47" s="8">
        <v>6.3</v>
      </c>
      <c r="M47" s="53">
        <v>6.3</v>
      </c>
      <c r="N47" s="25">
        <v>37.700000000000003</v>
      </c>
      <c r="P47" s="31"/>
      <c r="Q47" s="8"/>
      <c r="R47" s="8"/>
      <c r="S47" s="8"/>
      <c r="T47" s="8"/>
      <c r="U47" s="38"/>
    </row>
    <row r="48" spans="1:21" ht="15.75" thickBot="1" x14ac:dyDescent="0.3">
      <c r="A48" s="144"/>
      <c r="B48" s="145"/>
      <c r="C48" s="145"/>
      <c r="D48" s="145"/>
      <c r="E48" s="145"/>
      <c r="F48" s="145"/>
      <c r="G48" s="145"/>
      <c r="H48" s="145"/>
      <c r="I48" s="145"/>
      <c r="J48" s="145"/>
      <c r="K48" s="145"/>
      <c r="L48" s="145"/>
      <c r="M48" s="145"/>
      <c r="N48" s="145"/>
      <c r="O48" s="146"/>
      <c r="P48" s="145"/>
      <c r="Q48" s="145"/>
      <c r="R48" s="145"/>
      <c r="S48" s="145"/>
      <c r="T48" s="145"/>
      <c r="U48" s="147"/>
    </row>
    <row r="49" spans="1:21" ht="15.75" thickBot="1" x14ac:dyDescent="0.3">
      <c r="A49" s="138" t="s">
        <v>106</v>
      </c>
      <c r="B49" s="138"/>
      <c r="R49" s="139" t="s">
        <v>81</v>
      </c>
      <c r="S49" s="140"/>
    </row>
    <row r="50" spans="1:21" x14ac:dyDescent="0.25">
      <c r="A50" s="131" t="s">
        <v>75</v>
      </c>
      <c r="B50" s="131"/>
    </row>
    <row r="51" spans="1:21" x14ac:dyDescent="0.25">
      <c r="A51" s="131" t="s">
        <v>107</v>
      </c>
      <c r="B51" s="131"/>
    </row>
    <row r="52" spans="1:21" x14ac:dyDescent="0.25">
      <c r="A52" s="131" t="s">
        <v>108</v>
      </c>
      <c r="B52" s="131"/>
    </row>
    <row r="53" spans="1:21" x14ac:dyDescent="0.25">
      <c r="A53" s="131" t="s">
        <v>109</v>
      </c>
      <c r="B53" s="131"/>
    </row>
    <row r="54" spans="1:21" x14ac:dyDescent="0.25">
      <c r="A54" s="131" t="s">
        <v>110</v>
      </c>
      <c r="B54" s="131"/>
    </row>
    <row r="55" spans="1:21" ht="15.75" thickBot="1" x14ac:dyDescent="0.3">
      <c r="A55" s="131" t="s">
        <v>111</v>
      </c>
      <c r="B55" s="131"/>
    </row>
    <row r="56" spans="1:21" ht="15.75" thickBot="1" x14ac:dyDescent="0.3">
      <c r="A56" s="47" t="s">
        <v>27</v>
      </c>
      <c r="B56" s="48" t="s">
        <v>16</v>
      </c>
      <c r="C56" s="16" t="s">
        <v>0</v>
      </c>
      <c r="D56" s="16" t="s">
        <v>1</v>
      </c>
      <c r="E56" s="16" t="s">
        <v>2</v>
      </c>
      <c r="F56" s="16" t="s">
        <v>3</v>
      </c>
      <c r="G56" s="16" t="s">
        <v>4</v>
      </c>
      <c r="H56" s="16" t="s">
        <v>5</v>
      </c>
      <c r="I56" s="16" t="s">
        <v>6</v>
      </c>
      <c r="J56" s="16" t="s">
        <v>7</v>
      </c>
      <c r="K56" s="16" t="s">
        <v>8</v>
      </c>
      <c r="L56" s="16" t="s">
        <v>9</v>
      </c>
      <c r="M56" s="55" t="s">
        <v>10</v>
      </c>
      <c r="N56" s="51" t="s">
        <v>11</v>
      </c>
      <c r="O56" s="3"/>
      <c r="P56" s="50" t="s">
        <v>22</v>
      </c>
      <c r="Q56" s="16" t="s">
        <v>23</v>
      </c>
      <c r="R56" s="16" t="s">
        <v>24</v>
      </c>
      <c r="S56" s="16" t="s">
        <v>25</v>
      </c>
      <c r="T56" s="16" t="s">
        <v>26</v>
      </c>
      <c r="U56" s="17" t="s">
        <v>35</v>
      </c>
    </row>
    <row r="57" spans="1:21" x14ac:dyDescent="0.25">
      <c r="A57" s="49" t="s">
        <v>28</v>
      </c>
      <c r="B57" s="18">
        <v>45.2</v>
      </c>
      <c r="C57" s="10">
        <v>48.6</v>
      </c>
      <c r="D57" s="10">
        <v>56.6</v>
      </c>
      <c r="E57" s="10">
        <v>65.400000000000006</v>
      </c>
      <c r="F57" s="10">
        <v>74.3</v>
      </c>
      <c r="G57" s="10">
        <v>84.7</v>
      </c>
      <c r="H57" s="10">
        <v>93</v>
      </c>
      <c r="I57" s="10">
        <v>90.3</v>
      </c>
      <c r="J57" s="10">
        <v>81.7</v>
      </c>
      <c r="K57" s="10">
        <v>68.900000000000006</v>
      </c>
      <c r="L57" s="10">
        <v>55.2</v>
      </c>
      <c r="M57" s="56">
        <v>43.6</v>
      </c>
      <c r="N57" s="57">
        <v>67.400000000000006</v>
      </c>
      <c r="P57" s="32"/>
      <c r="Q57" s="10"/>
      <c r="R57" s="10"/>
      <c r="S57" s="10"/>
      <c r="T57" s="10"/>
      <c r="U57" s="11"/>
    </row>
    <row r="58" spans="1:21" x14ac:dyDescent="0.25">
      <c r="A58" s="22" t="s">
        <v>29</v>
      </c>
      <c r="B58" s="19">
        <v>29.4</v>
      </c>
      <c r="C58" s="5">
        <v>32.4</v>
      </c>
      <c r="D58" s="5">
        <v>40</v>
      </c>
      <c r="E58" s="5">
        <v>48.4</v>
      </c>
      <c r="F58" s="5">
        <v>58.3</v>
      </c>
      <c r="G58" s="5">
        <v>68.7</v>
      </c>
      <c r="H58" s="5">
        <v>75.599999999999994</v>
      </c>
      <c r="I58" s="5">
        <v>73.3</v>
      </c>
      <c r="J58" s="5">
        <v>63.7</v>
      </c>
      <c r="K58" s="5">
        <v>51.4</v>
      </c>
      <c r="L58" s="5">
        <v>38.200000000000003</v>
      </c>
      <c r="M58" s="36">
        <v>28.4</v>
      </c>
      <c r="N58" s="54">
        <v>50.7</v>
      </c>
      <c r="P58" s="29">
        <f>($AC$9*((0.46*CONVERT(F58,"F","C"))+8))*31</f>
        <v>146.03342222222221</v>
      </c>
      <c r="Q58" s="27">
        <f>($AD$9*((0.46*CONVERT(G58,"F","C"))+8))*30</f>
        <v>177.26466666666667</v>
      </c>
      <c r="R58" s="27">
        <f>($AE$9*((0.46*CONVERT(H58,"F","C"))+8))*31</f>
        <v>195.82493333333335</v>
      </c>
      <c r="S58" s="27">
        <f>($AF$9*((0.46*CONVERT(I58,"F","C"))+8))*31</f>
        <v>178.30821111111109</v>
      </c>
      <c r="T58" s="27">
        <f>($AG$9*((0.46*CONVERT(J58,"F","C"))+8))*30</f>
        <v>135.24933333333334</v>
      </c>
      <c r="U58" s="30">
        <f>SUM(P58:T58)</f>
        <v>832.68056666666655</v>
      </c>
    </row>
    <row r="59" spans="1:21" x14ac:dyDescent="0.25">
      <c r="A59" s="22" t="s">
        <v>30</v>
      </c>
      <c r="B59" s="19">
        <v>13.7</v>
      </c>
      <c r="C59" s="5">
        <v>16.100000000000001</v>
      </c>
      <c r="D59" s="5">
        <v>23.4</v>
      </c>
      <c r="E59" s="5">
        <v>31.3</v>
      </c>
      <c r="F59" s="5">
        <v>42.3</v>
      </c>
      <c r="G59" s="5">
        <v>52.7</v>
      </c>
      <c r="H59" s="5">
        <v>58.2</v>
      </c>
      <c r="I59" s="5">
        <v>56.3</v>
      </c>
      <c r="J59" s="5">
        <v>45.7</v>
      </c>
      <c r="K59" s="5">
        <v>33.9</v>
      </c>
      <c r="L59" s="5">
        <v>21.2</v>
      </c>
      <c r="M59" s="36">
        <v>13.2</v>
      </c>
      <c r="N59" s="54">
        <v>34.1</v>
      </c>
      <c r="P59" s="28"/>
      <c r="Q59" s="5"/>
      <c r="R59" s="5"/>
      <c r="S59" s="5"/>
      <c r="T59" s="5"/>
      <c r="U59" s="7"/>
    </row>
    <row r="60" spans="1:21" ht="15.75" thickBot="1" x14ac:dyDescent="0.3">
      <c r="A60" s="22" t="s">
        <v>31</v>
      </c>
      <c r="B60" s="19">
        <v>0</v>
      </c>
      <c r="C60" s="5">
        <v>0</v>
      </c>
      <c r="D60" s="5">
        <v>0</v>
      </c>
      <c r="E60" s="5">
        <v>1</v>
      </c>
      <c r="F60" s="5">
        <v>27</v>
      </c>
      <c r="G60" s="5">
        <v>159</v>
      </c>
      <c r="H60" s="5">
        <v>331</v>
      </c>
      <c r="I60" s="5">
        <v>266</v>
      </c>
      <c r="J60" s="5">
        <v>79</v>
      </c>
      <c r="K60" s="5">
        <v>6</v>
      </c>
      <c r="L60" s="5">
        <v>0</v>
      </c>
      <c r="M60" s="36">
        <v>0</v>
      </c>
      <c r="N60" s="54">
        <v>868</v>
      </c>
      <c r="P60" s="28"/>
      <c r="Q60" s="5"/>
      <c r="R60" s="5"/>
      <c r="S60" s="5"/>
      <c r="T60" s="5"/>
      <c r="U60" s="37"/>
    </row>
    <row r="61" spans="1:21" x14ac:dyDescent="0.25">
      <c r="A61" s="22" t="s">
        <v>32</v>
      </c>
      <c r="B61" s="19">
        <v>1102</v>
      </c>
      <c r="C61" s="5">
        <v>914</v>
      </c>
      <c r="D61" s="5">
        <v>775</v>
      </c>
      <c r="E61" s="5">
        <v>501</v>
      </c>
      <c r="F61" s="5">
        <v>234</v>
      </c>
      <c r="G61" s="5">
        <v>48</v>
      </c>
      <c r="H61" s="5">
        <v>3</v>
      </c>
      <c r="I61" s="5">
        <v>9</v>
      </c>
      <c r="J61" s="5">
        <v>118</v>
      </c>
      <c r="K61" s="5">
        <v>427</v>
      </c>
      <c r="L61" s="5">
        <v>804</v>
      </c>
      <c r="M61" s="36">
        <v>1134</v>
      </c>
      <c r="N61" s="54">
        <v>6068</v>
      </c>
      <c r="P61" s="28"/>
      <c r="Q61" s="5"/>
      <c r="R61" s="5"/>
      <c r="S61" s="5"/>
      <c r="T61" s="36"/>
      <c r="U61" s="39" t="s">
        <v>36</v>
      </c>
    </row>
    <row r="62" spans="1:21" ht="15.75" thickBot="1" x14ac:dyDescent="0.3">
      <c r="A62" s="22" t="s">
        <v>33</v>
      </c>
      <c r="B62" s="19">
        <v>0.28999999999999998</v>
      </c>
      <c r="C62" s="5">
        <v>0.4</v>
      </c>
      <c r="D62" s="5">
        <v>1.0900000000000001</v>
      </c>
      <c r="E62" s="5">
        <v>1.73</v>
      </c>
      <c r="F62" s="5">
        <v>2.61</v>
      </c>
      <c r="G62" s="5">
        <v>2.96</v>
      </c>
      <c r="H62" s="5">
        <v>3.25</v>
      </c>
      <c r="I62" s="5">
        <v>2.17</v>
      </c>
      <c r="J62" s="5">
        <v>1.19</v>
      </c>
      <c r="K62" s="5">
        <v>1.1399999999999999</v>
      </c>
      <c r="L62" s="5">
        <v>0.48</v>
      </c>
      <c r="M62" s="36">
        <v>0.48</v>
      </c>
      <c r="N62" s="54">
        <v>17.79</v>
      </c>
      <c r="P62" s="28"/>
      <c r="Q62" s="5"/>
      <c r="R62" s="5"/>
      <c r="S62" s="5"/>
      <c r="T62" s="36"/>
      <c r="U62" s="60">
        <f>CONVERT(SUM(F62:J62),"in","mm")</f>
        <v>309.37200000000001</v>
      </c>
    </row>
    <row r="63" spans="1:21" ht="15.75" thickBot="1" x14ac:dyDescent="0.3">
      <c r="A63" s="23" t="s">
        <v>34</v>
      </c>
      <c r="B63" s="20">
        <v>2.6</v>
      </c>
      <c r="C63" s="8">
        <v>5</v>
      </c>
      <c r="D63" s="8">
        <v>4</v>
      </c>
      <c r="E63" s="8">
        <v>2</v>
      </c>
      <c r="F63" s="8">
        <v>0.1</v>
      </c>
      <c r="G63" s="8">
        <v>0</v>
      </c>
      <c r="H63" s="8">
        <v>0</v>
      </c>
      <c r="I63" s="8">
        <v>0</v>
      </c>
      <c r="J63" s="8">
        <v>0.1</v>
      </c>
      <c r="K63" s="8">
        <v>1.1000000000000001</v>
      </c>
      <c r="L63" s="8">
        <v>2.5</v>
      </c>
      <c r="M63" s="53">
        <v>4.4000000000000004</v>
      </c>
      <c r="N63" s="25">
        <v>21.8</v>
      </c>
      <c r="P63" s="31"/>
      <c r="Q63" s="8"/>
      <c r="R63" s="8"/>
      <c r="S63" s="8"/>
      <c r="T63" s="8"/>
      <c r="U63" s="38"/>
    </row>
    <row r="64" spans="1:21" ht="15.75" thickBot="1" x14ac:dyDescent="0.3">
      <c r="A64" s="150"/>
      <c r="B64" s="151"/>
      <c r="C64" s="151"/>
      <c r="D64" s="151"/>
      <c r="E64" s="151"/>
      <c r="F64" s="151"/>
      <c r="G64" s="151"/>
      <c r="H64" s="151"/>
      <c r="I64" s="151"/>
      <c r="J64" s="151"/>
      <c r="K64" s="151"/>
      <c r="L64" s="151"/>
      <c r="M64" s="151"/>
      <c r="N64" s="151"/>
      <c r="O64" s="152"/>
      <c r="P64" s="151"/>
      <c r="Q64" s="151"/>
      <c r="R64" s="151"/>
      <c r="S64" s="151"/>
      <c r="T64" s="151"/>
      <c r="U64" s="153"/>
    </row>
    <row r="65" spans="1:21" ht="15.75" thickBot="1" x14ac:dyDescent="0.3">
      <c r="A65" s="138" t="s">
        <v>143</v>
      </c>
      <c r="B65" s="138"/>
      <c r="R65" s="139" t="s">
        <v>81</v>
      </c>
      <c r="S65" s="140"/>
    </row>
    <row r="66" spans="1:21" x14ac:dyDescent="0.25">
      <c r="A66" s="131" t="s">
        <v>75</v>
      </c>
      <c r="B66" s="131"/>
    </row>
    <row r="67" spans="1:21" x14ac:dyDescent="0.25">
      <c r="A67" s="131" t="s">
        <v>144</v>
      </c>
      <c r="B67" s="131"/>
    </row>
    <row r="68" spans="1:21" x14ac:dyDescent="0.25">
      <c r="A68" s="131" t="s">
        <v>145</v>
      </c>
      <c r="B68" s="131"/>
    </row>
    <row r="69" spans="1:21" x14ac:dyDescent="0.25">
      <c r="A69" s="131" t="s">
        <v>146</v>
      </c>
      <c r="B69" s="131"/>
    </row>
    <row r="70" spans="1:21" x14ac:dyDescent="0.25">
      <c r="A70" s="131" t="s">
        <v>147</v>
      </c>
      <c r="B70" s="131"/>
    </row>
    <row r="71" spans="1:21" ht="15.75" thickBot="1" x14ac:dyDescent="0.3">
      <c r="A71" s="131" t="s">
        <v>148</v>
      </c>
      <c r="B71" s="131"/>
    </row>
    <row r="72" spans="1:21" ht="15.75" thickBot="1" x14ac:dyDescent="0.3">
      <c r="A72" s="47" t="s">
        <v>27</v>
      </c>
      <c r="B72" s="48" t="s">
        <v>16</v>
      </c>
      <c r="C72" s="16" t="s">
        <v>0</v>
      </c>
      <c r="D72" s="16" t="s">
        <v>1</v>
      </c>
      <c r="E72" s="16" t="s">
        <v>2</v>
      </c>
      <c r="F72" s="16" t="s">
        <v>3</v>
      </c>
      <c r="G72" s="16" t="s">
        <v>4</v>
      </c>
      <c r="H72" s="16" t="s">
        <v>5</v>
      </c>
      <c r="I72" s="16" t="s">
        <v>6</v>
      </c>
      <c r="J72" s="16" t="s">
        <v>7</v>
      </c>
      <c r="K72" s="16" t="s">
        <v>8</v>
      </c>
      <c r="L72" s="16" t="s">
        <v>9</v>
      </c>
      <c r="M72" s="55" t="s">
        <v>10</v>
      </c>
      <c r="N72" s="51" t="s">
        <v>11</v>
      </c>
      <c r="O72" s="3"/>
      <c r="P72" s="50" t="s">
        <v>22</v>
      </c>
      <c r="Q72" s="16" t="s">
        <v>23</v>
      </c>
      <c r="R72" s="16" t="s">
        <v>24</v>
      </c>
      <c r="S72" s="16" t="s">
        <v>25</v>
      </c>
      <c r="T72" s="16" t="s">
        <v>26</v>
      </c>
      <c r="U72" s="17" t="s">
        <v>35</v>
      </c>
    </row>
    <row r="73" spans="1:21" x14ac:dyDescent="0.25">
      <c r="A73" s="49" t="s">
        <v>28</v>
      </c>
      <c r="B73" s="18">
        <v>38.700000000000003</v>
      </c>
      <c r="C73" s="10">
        <v>43.5</v>
      </c>
      <c r="D73" s="10">
        <v>52.5</v>
      </c>
      <c r="E73" s="10">
        <v>61.3</v>
      </c>
      <c r="F73" s="10">
        <v>71.2</v>
      </c>
      <c r="G73" s="10">
        <v>81.8</v>
      </c>
      <c r="H73" s="10">
        <v>88.9</v>
      </c>
      <c r="I73" s="10">
        <v>86.2</v>
      </c>
      <c r="J73" s="10">
        <v>77.900000000000006</v>
      </c>
      <c r="K73" s="10">
        <v>64.7</v>
      </c>
      <c r="L73" s="10">
        <v>49.6</v>
      </c>
      <c r="M73" s="56">
        <v>38.5</v>
      </c>
      <c r="N73" s="57">
        <v>63</v>
      </c>
      <c r="P73" s="32"/>
      <c r="Q73" s="10"/>
      <c r="R73" s="10"/>
      <c r="S73" s="10"/>
      <c r="T73" s="10"/>
      <c r="U73" s="11"/>
    </row>
    <row r="74" spans="1:21" x14ac:dyDescent="0.25">
      <c r="A74" s="22" t="s">
        <v>29</v>
      </c>
      <c r="B74" s="19">
        <v>24.6</v>
      </c>
      <c r="C74" s="5">
        <v>28.6</v>
      </c>
      <c r="D74" s="5">
        <v>38.1</v>
      </c>
      <c r="E74" s="5">
        <v>46.7</v>
      </c>
      <c r="F74" s="5">
        <v>57.1</v>
      </c>
      <c r="G74" s="5">
        <v>67</v>
      </c>
      <c r="H74" s="5">
        <v>73.599999999999994</v>
      </c>
      <c r="I74" s="5">
        <v>71.2</v>
      </c>
      <c r="J74" s="5">
        <v>61.9</v>
      </c>
      <c r="K74" s="5">
        <v>48.7</v>
      </c>
      <c r="L74" s="5">
        <v>34.799999999999997</v>
      </c>
      <c r="M74" s="36">
        <v>24.5</v>
      </c>
      <c r="N74" s="54">
        <v>48.2</v>
      </c>
      <c r="P74" s="29">
        <f>($AC$9*((0.46*CONVERT(F74,"F","C"))+8))*31</f>
        <v>142.9912888888889</v>
      </c>
      <c r="Q74" s="27">
        <f>($AD$9*((0.46*CONVERT(G74,"F","C"))+8))*30</f>
        <v>172.83333333333334</v>
      </c>
      <c r="R74" s="27">
        <f>($AE$9*((0.46*CONVERT(H74,"F","C"))+8))*31</f>
        <v>190.59626666666665</v>
      </c>
      <c r="S74" s="27">
        <f>($AF$9*((0.46*CONVERT(I74,"F","C"))+8))*31</f>
        <v>173.15084444444446</v>
      </c>
      <c r="T74" s="27">
        <f>($AG$9*((0.46*CONVERT(J74,"F","C"))+8))*30</f>
        <v>131.38533333333334</v>
      </c>
      <c r="U74" s="30">
        <f>SUM(P74:T74)</f>
        <v>810.95706666666683</v>
      </c>
    </row>
    <row r="75" spans="1:21" x14ac:dyDescent="0.25">
      <c r="A75" s="22" t="s">
        <v>30</v>
      </c>
      <c r="B75" s="19">
        <v>10.4</v>
      </c>
      <c r="C75" s="5">
        <v>13.7</v>
      </c>
      <c r="D75" s="5">
        <v>23.7</v>
      </c>
      <c r="E75" s="5">
        <v>32.1</v>
      </c>
      <c r="F75" s="5">
        <v>43.1</v>
      </c>
      <c r="G75" s="5">
        <v>52.3</v>
      </c>
      <c r="H75" s="5">
        <v>58.3</v>
      </c>
      <c r="I75" s="5">
        <v>56.1</v>
      </c>
      <c r="J75" s="5">
        <v>45.9</v>
      </c>
      <c r="K75" s="5">
        <v>32.700000000000003</v>
      </c>
      <c r="L75" s="5">
        <v>20</v>
      </c>
      <c r="M75" s="36">
        <v>10.6</v>
      </c>
      <c r="N75" s="54">
        <v>33.299999999999997</v>
      </c>
      <c r="P75" s="28"/>
      <c r="Q75" s="5"/>
      <c r="R75" s="5"/>
      <c r="S75" s="5"/>
      <c r="T75" s="5"/>
      <c r="U75" s="7"/>
    </row>
    <row r="76" spans="1:21" ht="15.75" thickBot="1" x14ac:dyDescent="0.3">
      <c r="A76" s="22" t="s">
        <v>31</v>
      </c>
      <c r="B76" s="19">
        <v>0</v>
      </c>
      <c r="C76" s="5">
        <v>0</v>
      </c>
      <c r="D76" s="5">
        <v>0</v>
      </c>
      <c r="E76" s="5">
        <v>1</v>
      </c>
      <c r="F76" s="5">
        <v>19</v>
      </c>
      <c r="G76" s="5">
        <v>122</v>
      </c>
      <c r="H76" s="5">
        <v>274</v>
      </c>
      <c r="I76" s="5">
        <v>206</v>
      </c>
      <c r="J76" s="5">
        <v>57</v>
      </c>
      <c r="K76" s="5">
        <v>1</v>
      </c>
      <c r="L76" s="5">
        <v>0</v>
      </c>
      <c r="M76" s="36">
        <v>0</v>
      </c>
      <c r="N76" s="54">
        <v>681</v>
      </c>
      <c r="P76" s="28"/>
      <c r="Q76" s="5"/>
      <c r="R76" s="5"/>
      <c r="S76" s="5"/>
      <c r="T76" s="5"/>
      <c r="U76" s="37"/>
    </row>
    <row r="77" spans="1:21" x14ac:dyDescent="0.25">
      <c r="A77" s="22" t="s">
        <v>32</v>
      </c>
      <c r="B77" s="19">
        <v>1254</v>
      </c>
      <c r="C77" s="5">
        <v>1019</v>
      </c>
      <c r="D77" s="5">
        <v>834</v>
      </c>
      <c r="E77" s="5">
        <v>550</v>
      </c>
      <c r="F77" s="5">
        <v>263</v>
      </c>
      <c r="G77" s="5">
        <v>61</v>
      </c>
      <c r="H77" s="5">
        <v>7</v>
      </c>
      <c r="I77" s="5">
        <v>16</v>
      </c>
      <c r="J77" s="5">
        <v>150</v>
      </c>
      <c r="K77" s="5">
        <v>506</v>
      </c>
      <c r="L77" s="5">
        <v>906</v>
      </c>
      <c r="M77" s="36">
        <v>1254</v>
      </c>
      <c r="N77" s="54">
        <v>6820</v>
      </c>
      <c r="P77" s="28"/>
      <c r="Q77" s="5"/>
      <c r="R77" s="5"/>
      <c r="S77" s="5"/>
      <c r="T77" s="36"/>
      <c r="U77" s="39" t="s">
        <v>36</v>
      </c>
    </row>
    <row r="78" spans="1:21" ht="15.75" thickBot="1" x14ac:dyDescent="0.3">
      <c r="A78" s="22" t="s">
        <v>33</v>
      </c>
      <c r="B78" s="19">
        <v>0.24</v>
      </c>
      <c r="C78" s="5">
        <v>0.17</v>
      </c>
      <c r="D78" s="5">
        <v>0.74</v>
      </c>
      <c r="E78" s="5">
        <v>1.27</v>
      </c>
      <c r="F78" s="5">
        <v>2.21</v>
      </c>
      <c r="G78" s="5">
        <v>2.4</v>
      </c>
      <c r="H78" s="5">
        <v>2.29</v>
      </c>
      <c r="I78" s="5">
        <v>1.9</v>
      </c>
      <c r="J78" s="5">
        <v>1.25</v>
      </c>
      <c r="K78" s="5">
        <v>1</v>
      </c>
      <c r="L78" s="5">
        <v>0.44</v>
      </c>
      <c r="M78" s="36">
        <v>0.31</v>
      </c>
      <c r="N78" s="54">
        <v>14.22</v>
      </c>
      <c r="P78" s="28"/>
      <c r="Q78" s="5"/>
      <c r="R78" s="5"/>
      <c r="S78" s="5"/>
      <c r="T78" s="36"/>
      <c r="U78" s="25">
        <f>CONVERT(SUM(F78:J78),"in","mm")</f>
        <v>255.26999999999995</v>
      </c>
    </row>
    <row r="79" spans="1:21" ht="15.75" thickBot="1" x14ac:dyDescent="0.3">
      <c r="A79" s="23" t="s">
        <v>34</v>
      </c>
      <c r="B79" s="20">
        <v>5</v>
      </c>
      <c r="C79" s="8">
        <v>2.2999999999999998</v>
      </c>
      <c r="D79" s="8">
        <v>5.3</v>
      </c>
      <c r="E79" s="8">
        <v>2</v>
      </c>
      <c r="F79" s="8">
        <v>0</v>
      </c>
      <c r="G79" s="8">
        <v>0</v>
      </c>
      <c r="H79" s="8">
        <v>0</v>
      </c>
      <c r="I79" s="8">
        <v>0</v>
      </c>
      <c r="J79" s="8">
        <v>0.3</v>
      </c>
      <c r="K79" s="8">
        <v>1</v>
      </c>
      <c r="L79" s="8">
        <v>2.8</v>
      </c>
      <c r="M79" s="53">
        <v>5.7</v>
      </c>
      <c r="N79" s="25">
        <v>24.4</v>
      </c>
      <c r="P79" s="31"/>
      <c r="Q79" s="8"/>
      <c r="R79" s="8"/>
      <c r="S79" s="8"/>
      <c r="T79" s="8"/>
      <c r="U79" s="38"/>
    </row>
    <row r="80" spans="1:21" ht="15.75" thickBot="1" x14ac:dyDescent="0.3">
      <c r="A80" s="144"/>
      <c r="B80" s="145"/>
      <c r="C80" s="145"/>
      <c r="D80" s="145"/>
      <c r="E80" s="145"/>
      <c r="F80" s="145"/>
      <c r="G80" s="145"/>
      <c r="H80" s="145"/>
      <c r="I80" s="145"/>
      <c r="J80" s="145"/>
      <c r="K80" s="145"/>
      <c r="L80" s="145"/>
      <c r="M80" s="145"/>
      <c r="N80" s="145"/>
      <c r="O80" s="146"/>
      <c r="P80" s="145"/>
      <c r="Q80" s="145"/>
      <c r="R80" s="145"/>
      <c r="S80" s="145"/>
      <c r="T80" s="145"/>
      <c r="U80" s="147"/>
    </row>
    <row r="81" spans="1:21" ht="15.75" thickBot="1" x14ac:dyDescent="0.3">
      <c r="A81" s="138" t="s">
        <v>149</v>
      </c>
      <c r="B81" s="138"/>
      <c r="R81" s="139" t="s">
        <v>81</v>
      </c>
      <c r="S81" s="140"/>
    </row>
    <row r="82" spans="1:21" x14ac:dyDescent="0.25">
      <c r="A82" s="131" t="s">
        <v>75</v>
      </c>
      <c r="B82" s="131"/>
    </row>
    <row r="83" spans="1:21" x14ac:dyDescent="0.25">
      <c r="A83" s="131" t="s">
        <v>150</v>
      </c>
      <c r="B83" s="131"/>
    </row>
    <row r="84" spans="1:21" x14ac:dyDescent="0.25">
      <c r="A84" s="131" t="s">
        <v>151</v>
      </c>
      <c r="B84" s="131"/>
    </row>
    <row r="85" spans="1:21" x14ac:dyDescent="0.25">
      <c r="A85" s="131" t="s">
        <v>152</v>
      </c>
      <c r="B85" s="131"/>
    </row>
    <row r="86" spans="1:21" x14ac:dyDescent="0.25">
      <c r="A86" s="131" t="s">
        <v>153</v>
      </c>
      <c r="B86" s="131"/>
    </row>
    <row r="87" spans="1:21" ht="15.75" thickBot="1" x14ac:dyDescent="0.3">
      <c r="A87" s="131" t="s">
        <v>154</v>
      </c>
      <c r="B87" s="131"/>
    </row>
    <row r="88" spans="1:21" ht="15.75" thickBot="1" x14ac:dyDescent="0.3">
      <c r="A88" s="47" t="s">
        <v>27</v>
      </c>
      <c r="B88" s="48" t="s">
        <v>16</v>
      </c>
      <c r="C88" s="16" t="s">
        <v>0</v>
      </c>
      <c r="D88" s="16" t="s">
        <v>1</v>
      </c>
      <c r="E88" s="16" t="s">
        <v>2</v>
      </c>
      <c r="F88" s="16" t="s">
        <v>3</v>
      </c>
      <c r="G88" s="16" t="s">
        <v>4</v>
      </c>
      <c r="H88" s="16" t="s">
        <v>5</v>
      </c>
      <c r="I88" s="16" t="s">
        <v>6</v>
      </c>
      <c r="J88" s="16" t="s">
        <v>7</v>
      </c>
      <c r="K88" s="16" t="s">
        <v>8</v>
      </c>
      <c r="L88" s="16" t="s">
        <v>9</v>
      </c>
      <c r="M88" s="55" t="s">
        <v>10</v>
      </c>
      <c r="N88" s="51" t="s">
        <v>11</v>
      </c>
      <c r="O88" s="3"/>
      <c r="P88" s="50" t="s">
        <v>22</v>
      </c>
      <c r="Q88" s="16" t="s">
        <v>23</v>
      </c>
      <c r="R88" s="16" t="s">
        <v>24</v>
      </c>
      <c r="S88" s="16" t="s">
        <v>25</v>
      </c>
      <c r="T88" s="16" t="s">
        <v>26</v>
      </c>
      <c r="U88" s="17" t="s">
        <v>35</v>
      </c>
    </row>
    <row r="89" spans="1:21" x14ac:dyDescent="0.25">
      <c r="A89" s="49" t="s">
        <v>28</v>
      </c>
      <c r="B89" s="18">
        <v>46</v>
      </c>
      <c r="C89" s="10">
        <v>50</v>
      </c>
      <c r="D89" s="10">
        <v>60</v>
      </c>
      <c r="E89" s="10">
        <v>67.900000000000006</v>
      </c>
      <c r="F89" s="10">
        <v>77.3</v>
      </c>
      <c r="G89" s="10">
        <v>87.3</v>
      </c>
      <c r="H89" s="10">
        <v>93.8</v>
      </c>
      <c r="I89" s="10">
        <v>91.4</v>
      </c>
      <c r="J89" s="10">
        <v>83</v>
      </c>
      <c r="K89" s="10">
        <v>69.7</v>
      </c>
      <c r="L89" s="10">
        <v>55.1</v>
      </c>
      <c r="M89" s="56">
        <v>44.7</v>
      </c>
      <c r="N89" s="57">
        <v>68.900000000000006</v>
      </c>
      <c r="P89" s="32"/>
      <c r="Q89" s="10"/>
      <c r="R89" s="10"/>
      <c r="S89" s="10"/>
      <c r="T89" s="10"/>
      <c r="U89" s="11"/>
    </row>
    <row r="90" spans="1:21" x14ac:dyDescent="0.25">
      <c r="A90" s="22" t="s">
        <v>29</v>
      </c>
      <c r="B90" s="19">
        <v>31.3</v>
      </c>
      <c r="C90" s="5">
        <v>35</v>
      </c>
      <c r="D90" s="5">
        <v>43.8</v>
      </c>
      <c r="E90" s="5">
        <v>51.5</v>
      </c>
      <c r="F90" s="5">
        <v>60.9</v>
      </c>
      <c r="G90" s="5">
        <v>70.2</v>
      </c>
      <c r="H90" s="5">
        <v>76.2</v>
      </c>
      <c r="I90" s="5">
        <v>74.099999999999994</v>
      </c>
      <c r="J90" s="5">
        <v>65.3</v>
      </c>
      <c r="K90" s="5">
        <v>52.9</v>
      </c>
      <c r="L90" s="5">
        <v>40.200000000000003</v>
      </c>
      <c r="M90" s="36">
        <v>30.7</v>
      </c>
      <c r="N90" s="54">
        <v>52.8</v>
      </c>
      <c r="P90" s="29">
        <f>($AC$9*((0.46*CONVERT(F90,"F","C"))+8))*31</f>
        <v>152.62471111111111</v>
      </c>
      <c r="Q90" s="27">
        <f>($AD$9*((0.46*CONVERT(G90,"F","C"))+8))*30</f>
        <v>181.1746666666667</v>
      </c>
      <c r="R90" s="27">
        <f>($AE$9*((0.46*CONVERT(H90,"F","C"))+8))*31</f>
        <v>197.39353333333338</v>
      </c>
      <c r="S90" s="27">
        <f>($AF$9*((0.46*CONVERT(I90,"F","C"))+8))*31</f>
        <v>180.27292222222223</v>
      </c>
      <c r="T90" s="27">
        <f>($AG$9*((0.46*CONVERT(J90,"F","C"))+8))*30</f>
        <v>138.684</v>
      </c>
      <c r="U90" s="30">
        <f>SUM(P90:T90)</f>
        <v>850.14983333333339</v>
      </c>
    </row>
    <row r="91" spans="1:21" x14ac:dyDescent="0.25">
      <c r="A91" s="22" t="s">
        <v>30</v>
      </c>
      <c r="B91" s="19">
        <v>16.600000000000001</v>
      </c>
      <c r="C91" s="5">
        <v>20</v>
      </c>
      <c r="D91" s="5">
        <v>27.6</v>
      </c>
      <c r="E91" s="5">
        <v>35.1</v>
      </c>
      <c r="F91" s="5">
        <v>44.6</v>
      </c>
      <c r="G91" s="5">
        <v>53.1</v>
      </c>
      <c r="H91" s="5">
        <v>58.6</v>
      </c>
      <c r="I91" s="5">
        <v>56.9</v>
      </c>
      <c r="J91" s="5">
        <v>47.6</v>
      </c>
      <c r="K91" s="5">
        <v>36</v>
      </c>
      <c r="L91" s="5">
        <v>25.3</v>
      </c>
      <c r="M91" s="36">
        <v>16.600000000000001</v>
      </c>
      <c r="N91" s="54">
        <v>36.6</v>
      </c>
      <c r="P91" s="28"/>
      <c r="Q91" s="5"/>
      <c r="R91" s="5"/>
      <c r="S91" s="5"/>
      <c r="T91" s="5"/>
      <c r="U91" s="7"/>
    </row>
    <row r="92" spans="1:21" ht="15.75" thickBot="1" x14ac:dyDescent="0.3">
      <c r="A92" s="22" t="s">
        <v>31</v>
      </c>
      <c r="B92" s="19">
        <v>0</v>
      </c>
      <c r="C92" s="5">
        <v>0</v>
      </c>
      <c r="D92" s="5" t="s">
        <v>12</v>
      </c>
      <c r="E92" s="5">
        <v>4</v>
      </c>
      <c r="F92" s="5">
        <v>43</v>
      </c>
      <c r="G92" s="5">
        <v>185</v>
      </c>
      <c r="H92" s="5">
        <v>349</v>
      </c>
      <c r="I92" s="5">
        <v>288</v>
      </c>
      <c r="J92" s="5">
        <v>96</v>
      </c>
      <c r="K92" s="5">
        <v>5</v>
      </c>
      <c r="L92" s="5" t="s">
        <v>12</v>
      </c>
      <c r="M92" s="36">
        <v>0</v>
      </c>
      <c r="N92" s="54">
        <v>969</v>
      </c>
      <c r="P92" s="28"/>
      <c r="Q92" s="5"/>
      <c r="R92" s="5"/>
      <c r="S92" s="5"/>
      <c r="T92" s="5"/>
      <c r="U92" s="37"/>
    </row>
    <row r="93" spans="1:21" x14ac:dyDescent="0.25">
      <c r="A93" s="22" t="s">
        <v>32</v>
      </c>
      <c r="B93" s="19">
        <v>1045</v>
      </c>
      <c r="C93" s="5">
        <v>840</v>
      </c>
      <c r="D93" s="5">
        <v>657</v>
      </c>
      <c r="E93" s="5">
        <v>409</v>
      </c>
      <c r="F93" s="5">
        <v>168</v>
      </c>
      <c r="G93" s="5">
        <v>29</v>
      </c>
      <c r="H93" s="5">
        <v>2</v>
      </c>
      <c r="I93" s="5">
        <v>4</v>
      </c>
      <c r="J93" s="5">
        <v>87</v>
      </c>
      <c r="K93" s="5">
        <v>381</v>
      </c>
      <c r="L93" s="5">
        <v>744</v>
      </c>
      <c r="M93" s="36">
        <v>1065</v>
      </c>
      <c r="N93" s="54">
        <v>5431</v>
      </c>
      <c r="P93" s="28"/>
      <c r="Q93" s="5"/>
      <c r="R93" s="5"/>
      <c r="S93" s="5"/>
      <c r="T93" s="36"/>
      <c r="U93" s="39" t="s">
        <v>36</v>
      </c>
    </row>
    <row r="94" spans="1:21" ht="15.75" thickBot="1" x14ac:dyDescent="0.3">
      <c r="A94" s="22" t="s">
        <v>33</v>
      </c>
      <c r="B94" s="19">
        <v>0.48</v>
      </c>
      <c r="C94" s="5">
        <v>0.4</v>
      </c>
      <c r="D94" s="5">
        <v>1.1200000000000001</v>
      </c>
      <c r="E94" s="5">
        <v>1.81</v>
      </c>
      <c r="F94" s="5">
        <v>2.39</v>
      </c>
      <c r="G94" s="5">
        <v>1.93</v>
      </c>
      <c r="H94" s="5">
        <v>1.68</v>
      </c>
      <c r="I94" s="5">
        <v>1.46</v>
      </c>
      <c r="J94" s="5">
        <v>1.1100000000000001</v>
      </c>
      <c r="K94" s="5">
        <v>1.01</v>
      </c>
      <c r="L94" s="5">
        <v>0.74</v>
      </c>
      <c r="M94" s="36">
        <v>0.56000000000000005</v>
      </c>
      <c r="N94" s="54">
        <v>14.69</v>
      </c>
      <c r="P94" s="28"/>
      <c r="Q94" s="5"/>
      <c r="R94" s="5"/>
      <c r="S94" s="5"/>
      <c r="T94" s="36"/>
      <c r="U94" s="25">
        <f>CONVERT(SUM(F94:J94),"in","mm")</f>
        <v>217.678</v>
      </c>
    </row>
    <row r="95" spans="1:21" ht="15.75" thickBot="1" x14ac:dyDescent="0.3">
      <c r="A95" s="23" t="s">
        <v>34</v>
      </c>
      <c r="B95" s="20">
        <v>6.3</v>
      </c>
      <c r="C95" s="8">
        <v>4.4000000000000004</v>
      </c>
      <c r="D95" s="8">
        <v>8.3000000000000007</v>
      </c>
      <c r="E95" s="8">
        <v>4.7</v>
      </c>
      <c r="F95" s="8">
        <v>0.7</v>
      </c>
      <c r="G95" s="8">
        <v>0</v>
      </c>
      <c r="H95" s="8">
        <v>0</v>
      </c>
      <c r="I95" s="8">
        <v>0</v>
      </c>
      <c r="J95" s="8">
        <v>0.7</v>
      </c>
      <c r="K95" s="8">
        <v>2.8</v>
      </c>
      <c r="L95" s="8">
        <v>6.9</v>
      </c>
      <c r="M95" s="53">
        <v>6</v>
      </c>
      <c r="N95" s="25">
        <v>40.799999999999997</v>
      </c>
      <c r="P95" s="31"/>
      <c r="Q95" s="8"/>
      <c r="R95" s="8"/>
      <c r="S95" s="8"/>
      <c r="T95" s="8"/>
      <c r="U95" s="38"/>
    </row>
    <row r="96" spans="1:21" ht="15.75" thickBot="1" x14ac:dyDescent="0.3">
      <c r="A96" s="144"/>
      <c r="B96" s="145"/>
      <c r="C96" s="145"/>
      <c r="D96" s="145"/>
      <c r="E96" s="145"/>
      <c r="F96" s="145"/>
      <c r="G96" s="145"/>
      <c r="H96" s="145"/>
      <c r="I96" s="145"/>
      <c r="J96" s="145"/>
      <c r="K96" s="145"/>
      <c r="L96" s="145"/>
      <c r="M96" s="145"/>
      <c r="N96" s="145"/>
      <c r="O96" s="146"/>
      <c r="P96" s="145"/>
      <c r="Q96" s="145"/>
      <c r="R96" s="145"/>
      <c r="S96" s="145"/>
      <c r="T96" s="145"/>
      <c r="U96" s="147"/>
    </row>
    <row r="97" spans="1:21" ht="15.75" thickBot="1" x14ac:dyDescent="0.3">
      <c r="A97" s="138" t="s">
        <v>155</v>
      </c>
      <c r="B97" s="138"/>
      <c r="R97" s="139" t="s">
        <v>81</v>
      </c>
      <c r="S97" s="140"/>
    </row>
    <row r="98" spans="1:21" x14ac:dyDescent="0.25">
      <c r="A98" s="131" t="s">
        <v>75</v>
      </c>
      <c r="B98" s="131"/>
    </row>
    <row r="99" spans="1:21" x14ac:dyDescent="0.25">
      <c r="A99" s="131" t="s">
        <v>156</v>
      </c>
      <c r="B99" s="131"/>
    </row>
    <row r="100" spans="1:21" x14ac:dyDescent="0.25">
      <c r="A100" s="131" t="s">
        <v>157</v>
      </c>
      <c r="B100" s="131"/>
    </row>
    <row r="101" spans="1:21" x14ac:dyDescent="0.25">
      <c r="A101" s="131" t="s">
        <v>158</v>
      </c>
      <c r="B101" s="131"/>
    </row>
    <row r="102" spans="1:21" x14ac:dyDescent="0.25">
      <c r="A102" s="131" t="s">
        <v>159</v>
      </c>
      <c r="B102" s="131"/>
    </row>
    <row r="103" spans="1:21" ht="15.75" thickBot="1" x14ac:dyDescent="0.3">
      <c r="A103" s="131" t="s">
        <v>160</v>
      </c>
      <c r="B103" s="131"/>
    </row>
    <row r="104" spans="1:21" ht="15.75" thickBot="1" x14ac:dyDescent="0.3">
      <c r="A104" s="47" t="s">
        <v>27</v>
      </c>
      <c r="B104" s="48" t="s">
        <v>16</v>
      </c>
      <c r="C104" s="16" t="s">
        <v>0</v>
      </c>
      <c r="D104" s="16" t="s">
        <v>1</v>
      </c>
      <c r="E104" s="16" t="s">
        <v>2</v>
      </c>
      <c r="F104" s="16" t="s">
        <v>3</v>
      </c>
      <c r="G104" s="16" t="s">
        <v>4</v>
      </c>
      <c r="H104" s="16" t="s">
        <v>5</v>
      </c>
      <c r="I104" s="16" t="s">
        <v>6</v>
      </c>
      <c r="J104" s="16" t="s">
        <v>7</v>
      </c>
      <c r="K104" s="16" t="s">
        <v>8</v>
      </c>
      <c r="L104" s="16" t="s">
        <v>9</v>
      </c>
      <c r="M104" s="55" t="s">
        <v>10</v>
      </c>
      <c r="N104" s="51" t="s">
        <v>11</v>
      </c>
      <c r="O104" s="3"/>
      <c r="P104" s="50" t="s">
        <v>22</v>
      </c>
      <c r="Q104" s="16" t="s">
        <v>23</v>
      </c>
      <c r="R104" s="16" t="s">
        <v>24</v>
      </c>
      <c r="S104" s="16" t="s">
        <v>25</v>
      </c>
      <c r="T104" s="16" t="s">
        <v>26</v>
      </c>
      <c r="U104" s="17" t="s">
        <v>35</v>
      </c>
    </row>
    <row r="105" spans="1:21" x14ac:dyDescent="0.25">
      <c r="A105" s="49" t="s">
        <v>28</v>
      </c>
      <c r="B105" s="18">
        <v>42.6</v>
      </c>
      <c r="C105" s="10">
        <v>47.3</v>
      </c>
      <c r="D105" s="10">
        <v>56.4</v>
      </c>
      <c r="E105" s="10">
        <v>64.8</v>
      </c>
      <c r="F105" s="10">
        <v>73.7</v>
      </c>
      <c r="G105" s="10">
        <v>83.4</v>
      </c>
      <c r="H105" s="10">
        <v>90.2</v>
      </c>
      <c r="I105" s="10">
        <v>87.7</v>
      </c>
      <c r="J105" s="10">
        <v>80.3</v>
      </c>
      <c r="K105" s="10">
        <v>67.400000000000006</v>
      </c>
      <c r="L105" s="10">
        <v>53.8</v>
      </c>
      <c r="M105" s="56">
        <v>42.3</v>
      </c>
      <c r="N105" s="57">
        <v>65.900000000000006</v>
      </c>
      <c r="P105" s="32"/>
      <c r="Q105" s="10"/>
      <c r="R105" s="10"/>
      <c r="S105" s="10"/>
      <c r="T105" s="10"/>
      <c r="U105" s="11"/>
    </row>
    <row r="106" spans="1:21" x14ac:dyDescent="0.25">
      <c r="A106" s="22" t="s">
        <v>29</v>
      </c>
      <c r="B106" s="19">
        <v>29.1</v>
      </c>
      <c r="C106" s="5">
        <v>33.4</v>
      </c>
      <c r="D106" s="5">
        <v>41.5</v>
      </c>
      <c r="E106" s="5">
        <v>49.7</v>
      </c>
      <c r="F106" s="5">
        <v>59.3</v>
      </c>
      <c r="G106" s="5">
        <v>68.900000000000006</v>
      </c>
      <c r="H106" s="5">
        <v>75.5</v>
      </c>
      <c r="I106" s="5">
        <v>73.400000000000006</v>
      </c>
      <c r="J106" s="5">
        <v>64.2</v>
      </c>
      <c r="K106" s="5">
        <v>51.7</v>
      </c>
      <c r="L106" s="5">
        <v>39.4</v>
      </c>
      <c r="M106" s="36">
        <v>29.1</v>
      </c>
      <c r="N106" s="54">
        <v>51.4</v>
      </c>
      <c r="P106" s="29">
        <f>($AC$9*((0.46*CONVERT(F106,"F","C"))+8))*31</f>
        <v>148.56853333333333</v>
      </c>
      <c r="Q106" s="27">
        <f>($AD$9*((0.46*CONVERT(G106,"F","C"))+8))*30</f>
        <v>177.78600000000003</v>
      </c>
      <c r="R106" s="27">
        <f>($AE$9*((0.46*CONVERT(H106,"F","C"))+8))*31</f>
        <v>195.5635</v>
      </c>
      <c r="S106" s="27">
        <f>($AF$9*((0.46*CONVERT(I106,"F","C"))+8))*31</f>
        <v>178.5538</v>
      </c>
      <c r="T106" s="27">
        <f>($AG$9*((0.46*CONVERT(J106,"F","C"))+8))*30</f>
        <v>136.32266666666666</v>
      </c>
      <c r="U106" s="30">
        <f>SUM(P106:T106)</f>
        <v>836.79450000000008</v>
      </c>
    </row>
    <row r="107" spans="1:21" x14ac:dyDescent="0.25">
      <c r="A107" s="22" t="s">
        <v>30</v>
      </c>
      <c r="B107" s="19">
        <v>15.6</v>
      </c>
      <c r="C107" s="5">
        <v>19.5</v>
      </c>
      <c r="D107" s="5">
        <v>26.7</v>
      </c>
      <c r="E107" s="5">
        <v>34.5</v>
      </c>
      <c r="F107" s="5">
        <v>44.9</v>
      </c>
      <c r="G107" s="5">
        <v>54.4</v>
      </c>
      <c r="H107" s="5">
        <v>60.8</v>
      </c>
      <c r="I107" s="5">
        <v>59.1</v>
      </c>
      <c r="J107" s="5">
        <v>48.1</v>
      </c>
      <c r="K107" s="5">
        <v>36</v>
      </c>
      <c r="L107" s="5">
        <v>25</v>
      </c>
      <c r="M107" s="36">
        <v>15.8</v>
      </c>
      <c r="N107" s="54">
        <v>36.799999999999997</v>
      </c>
      <c r="P107" s="28"/>
      <c r="Q107" s="5"/>
      <c r="R107" s="5"/>
      <c r="S107" s="5"/>
      <c r="T107" s="5"/>
      <c r="U107" s="7"/>
    </row>
    <row r="108" spans="1:21" ht="15.75" thickBot="1" x14ac:dyDescent="0.3">
      <c r="A108" s="22" t="s">
        <v>31</v>
      </c>
      <c r="B108" s="19">
        <v>0</v>
      </c>
      <c r="C108" s="5">
        <v>0</v>
      </c>
      <c r="D108" s="5" t="s">
        <v>12</v>
      </c>
      <c r="E108" s="5">
        <v>4</v>
      </c>
      <c r="F108" s="5">
        <v>34</v>
      </c>
      <c r="G108" s="5">
        <v>159</v>
      </c>
      <c r="H108" s="5">
        <v>329</v>
      </c>
      <c r="I108" s="5">
        <v>268</v>
      </c>
      <c r="J108" s="5">
        <v>88</v>
      </c>
      <c r="K108" s="5">
        <v>4</v>
      </c>
      <c r="L108" s="5" t="s">
        <v>12</v>
      </c>
      <c r="M108" s="36">
        <v>0</v>
      </c>
      <c r="N108" s="54">
        <v>887</v>
      </c>
      <c r="P108" s="28"/>
      <c r="Q108" s="5"/>
      <c r="R108" s="5"/>
      <c r="S108" s="5"/>
      <c r="T108" s="5"/>
      <c r="U108" s="37"/>
    </row>
    <row r="109" spans="1:21" x14ac:dyDescent="0.25">
      <c r="A109" s="22" t="s">
        <v>32</v>
      </c>
      <c r="B109" s="19">
        <v>1113</v>
      </c>
      <c r="C109" s="5">
        <v>885</v>
      </c>
      <c r="D109" s="5">
        <v>727</v>
      </c>
      <c r="E109" s="5">
        <v>464</v>
      </c>
      <c r="F109" s="5">
        <v>211</v>
      </c>
      <c r="G109" s="5">
        <v>42</v>
      </c>
      <c r="H109" s="5">
        <v>4</v>
      </c>
      <c r="I109" s="5">
        <v>8</v>
      </c>
      <c r="J109" s="5">
        <v>112</v>
      </c>
      <c r="K109" s="5">
        <v>416</v>
      </c>
      <c r="L109" s="5">
        <v>768</v>
      </c>
      <c r="M109" s="36">
        <v>1114</v>
      </c>
      <c r="N109" s="54">
        <v>5864</v>
      </c>
      <c r="P109" s="28"/>
      <c r="Q109" s="5"/>
      <c r="R109" s="5"/>
      <c r="S109" s="5"/>
      <c r="T109" s="36"/>
      <c r="U109" s="39" t="s">
        <v>36</v>
      </c>
    </row>
    <row r="110" spans="1:21" ht="15.75" thickBot="1" x14ac:dyDescent="0.3">
      <c r="A110" s="22" t="s">
        <v>33</v>
      </c>
      <c r="B110" s="19">
        <v>0.46</v>
      </c>
      <c r="C110" s="5">
        <v>0.38</v>
      </c>
      <c r="D110" s="5">
        <v>1.22</v>
      </c>
      <c r="E110" s="5">
        <v>1.72</v>
      </c>
      <c r="F110" s="5">
        <v>2.8</v>
      </c>
      <c r="G110" s="5">
        <v>2.99</v>
      </c>
      <c r="H110" s="5">
        <v>2.52</v>
      </c>
      <c r="I110" s="5">
        <v>2.58</v>
      </c>
      <c r="J110" s="5">
        <v>1.36</v>
      </c>
      <c r="K110" s="5">
        <v>1.31</v>
      </c>
      <c r="L110" s="5">
        <v>0.51</v>
      </c>
      <c r="M110" s="36">
        <v>0.3</v>
      </c>
      <c r="N110" s="54">
        <v>18.149999999999999</v>
      </c>
      <c r="P110" s="28"/>
      <c r="Q110" s="5"/>
      <c r="R110" s="5"/>
      <c r="S110" s="5"/>
      <c r="T110" s="36"/>
      <c r="U110" s="25">
        <f>CONVERT(SUM(F110:J110),"in","mm")</f>
        <v>311.14999999999998</v>
      </c>
    </row>
    <row r="111" spans="1:21" ht="15.75" thickBot="1" x14ac:dyDescent="0.3">
      <c r="A111" s="23" t="s">
        <v>34</v>
      </c>
      <c r="B111" s="20">
        <v>4.5</v>
      </c>
      <c r="C111" s="8">
        <v>4.4000000000000004</v>
      </c>
      <c r="D111" s="8">
        <v>3.7</v>
      </c>
      <c r="E111" s="8">
        <v>2.6</v>
      </c>
      <c r="F111" s="8">
        <v>0.1</v>
      </c>
      <c r="G111" s="8">
        <v>0</v>
      </c>
      <c r="H111" s="8">
        <v>0</v>
      </c>
      <c r="I111" s="8">
        <v>0</v>
      </c>
      <c r="J111" s="8">
        <v>0.2</v>
      </c>
      <c r="K111" s="8">
        <v>1.7</v>
      </c>
      <c r="L111" s="8">
        <v>4.5999999999999996</v>
      </c>
      <c r="M111" s="53">
        <v>4.7</v>
      </c>
      <c r="N111" s="25">
        <v>26.5</v>
      </c>
      <c r="P111" s="31"/>
      <c r="Q111" s="8"/>
      <c r="R111" s="8"/>
      <c r="S111" s="8"/>
      <c r="T111" s="8"/>
      <c r="U111" s="38"/>
    </row>
    <row r="112" spans="1:21" ht="15.75" thickBot="1" x14ac:dyDescent="0.3">
      <c r="A112" s="144"/>
      <c r="B112" s="145"/>
      <c r="C112" s="145"/>
      <c r="D112" s="145"/>
      <c r="E112" s="145"/>
      <c r="F112" s="145"/>
      <c r="G112" s="145"/>
      <c r="H112" s="145"/>
      <c r="I112" s="145"/>
      <c r="J112" s="145"/>
      <c r="K112" s="145"/>
      <c r="L112" s="145"/>
      <c r="M112" s="145"/>
      <c r="N112" s="145"/>
      <c r="O112" s="146"/>
      <c r="P112" s="145"/>
      <c r="Q112" s="145"/>
      <c r="R112" s="145"/>
      <c r="S112" s="145"/>
      <c r="T112" s="145"/>
      <c r="U112" s="147"/>
    </row>
    <row r="113" spans="1:21" ht="15.75" thickBot="1" x14ac:dyDescent="0.3">
      <c r="A113" s="138" t="s">
        <v>161</v>
      </c>
      <c r="B113" s="138"/>
      <c r="R113" s="139" t="s">
        <v>81</v>
      </c>
      <c r="S113" s="140"/>
    </row>
    <row r="114" spans="1:21" x14ac:dyDescent="0.25">
      <c r="A114" s="131" t="s">
        <v>75</v>
      </c>
      <c r="B114" s="131"/>
    </row>
    <row r="115" spans="1:21" x14ac:dyDescent="0.25">
      <c r="A115" s="131" t="s">
        <v>162</v>
      </c>
      <c r="B115" s="131"/>
    </row>
    <row r="116" spans="1:21" x14ac:dyDescent="0.25">
      <c r="A116" s="131" t="s">
        <v>163</v>
      </c>
      <c r="B116" s="131"/>
    </row>
    <row r="117" spans="1:21" x14ac:dyDescent="0.25">
      <c r="A117" s="131" t="s">
        <v>164</v>
      </c>
      <c r="B117" s="131"/>
    </row>
    <row r="118" spans="1:21" x14ac:dyDescent="0.25">
      <c r="A118" s="131" t="s">
        <v>110</v>
      </c>
      <c r="B118" s="131"/>
    </row>
    <row r="119" spans="1:21" ht="15.75" thickBot="1" x14ac:dyDescent="0.3">
      <c r="A119" s="131" t="s">
        <v>165</v>
      </c>
      <c r="B119" s="131"/>
    </row>
    <row r="120" spans="1:21" ht="15.75" thickBot="1" x14ac:dyDescent="0.3">
      <c r="A120" s="47" t="s">
        <v>27</v>
      </c>
      <c r="B120" s="48" t="s">
        <v>16</v>
      </c>
      <c r="C120" s="16" t="s">
        <v>0</v>
      </c>
      <c r="D120" s="16" t="s">
        <v>1</v>
      </c>
      <c r="E120" s="16" t="s">
        <v>2</v>
      </c>
      <c r="F120" s="16" t="s">
        <v>3</v>
      </c>
      <c r="G120" s="16" t="s">
        <v>4</v>
      </c>
      <c r="H120" s="16" t="s">
        <v>5</v>
      </c>
      <c r="I120" s="16" t="s">
        <v>6</v>
      </c>
      <c r="J120" s="16" t="s">
        <v>7</v>
      </c>
      <c r="K120" s="16" t="s">
        <v>8</v>
      </c>
      <c r="L120" s="16" t="s">
        <v>9</v>
      </c>
      <c r="M120" s="55" t="s">
        <v>10</v>
      </c>
      <c r="N120" s="51" t="s">
        <v>11</v>
      </c>
      <c r="O120" s="3"/>
      <c r="P120" s="50" t="s">
        <v>22</v>
      </c>
      <c r="Q120" s="16" t="s">
        <v>23</v>
      </c>
      <c r="R120" s="16" t="s">
        <v>24</v>
      </c>
      <c r="S120" s="16" t="s">
        <v>25</v>
      </c>
      <c r="T120" s="16" t="s">
        <v>26</v>
      </c>
      <c r="U120" s="17" t="s">
        <v>35</v>
      </c>
    </row>
    <row r="121" spans="1:21" x14ac:dyDescent="0.25">
      <c r="A121" s="49" t="s">
        <v>28</v>
      </c>
      <c r="B121" s="18">
        <v>39.700000000000003</v>
      </c>
      <c r="C121" s="10">
        <v>43.3</v>
      </c>
      <c r="D121" s="10">
        <v>52</v>
      </c>
      <c r="E121" s="10">
        <v>60.6</v>
      </c>
      <c r="F121" s="10">
        <v>69.900000000000006</v>
      </c>
      <c r="G121" s="10">
        <v>80.5</v>
      </c>
      <c r="H121" s="10">
        <v>88.5</v>
      </c>
      <c r="I121" s="10">
        <v>86.1</v>
      </c>
      <c r="J121" s="10">
        <v>77.400000000000006</v>
      </c>
      <c r="K121" s="10">
        <v>64.3</v>
      </c>
      <c r="L121" s="10">
        <v>50.2</v>
      </c>
      <c r="M121" s="56">
        <v>39.799999999999997</v>
      </c>
      <c r="N121" s="57">
        <v>62.8</v>
      </c>
      <c r="P121" s="32"/>
      <c r="Q121" s="10"/>
      <c r="R121" s="10"/>
      <c r="S121" s="10"/>
      <c r="T121" s="10"/>
      <c r="U121" s="11"/>
    </row>
    <row r="122" spans="1:21" x14ac:dyDescent="0.25">
      <c r="A122" s="22" t="s">
        <v>29</v>
      </c>
      <c r="B122" s="19">
        <v>28</v>
      </c>
      <c r="C122" s="5">
        <v>31.1</v>
      </c>
      <c r="D122" s="5">
        <v>39</v>
      </c>
      <c r="E122" s="5">
        <v>47</v>
      </c>
      <c r="F122" s="5">
        <v>57</v>
      </c>
      <c r="G122" s="5">
        <v>67</v>
      </c>
      <c r="H122" s="5">
        <v>74.099999999999994</v>
      </c>
      <c r="I122" s="5">
        <v>72</v>
      </c>
      <c r="J122" s="5">
        <v>62.8</v>
      </c>
      <c r="K122" s="5">
        <v>50.2</v>
      </c>
      <c r="L122" s="5">
        <v>37.9</v>
      </c>
      <c r="M122" s="36">
        <v>28</v>
      </c>
      <c r="N122" s="54">
        <v>49.6</v>
      </c>
      <c r="P122" s="29">
        <f>($AC$9*((0.46*CONVERT(F122,"F","C"))+8))*31</f>
        <v>142.73777777777778</v>
      </c>
      <c r="Q122" s="27">
        <f>($AD$9*((0.46*CONVERT(G122,"F","C"))+8))*30</f>
        <v>172.83333333333334</v>
      </c>
      <c r="R122" s="27">
        <f>($AE$9*((0.46*CONVERT(H122,"F","C"))+8))*31</f>
        <v>191.90343333333334</v>
      </c>
      <c r="S122" s="27">
        <f>($AF$9*((0.46*CONVERT(I122,"F","C"))+8))*31</f>
        <v>175.11555555555555</v>
      </c>
      <c r="T122" s="27">
        <f>($AG$9*((0.46*CONVERT(J122,"F","C"))+8))*30</f>
        <v>133.31733333333338</v>
      </c>
      <c r="U122" s="30">
        <f>SUM(P122:T122)</f>
        <v>815.90743333333342</v>
      </c>
    </row>
    <row r="123" spans="1:21" x14ac:dyDescent="0.25">
      <c r="A123" s="22" t="s">
        <v>30</v>
      </c>
      <c r="B123" s="19">
        <v>16.3</v>
      </c>
      <c r="C123" s="5">
        <v>18.899999999999999</v>
      </c>
      <c r="D123" s="5">
        <v>26</v>
      </c>
      <c r="E123" s="5">
        <v>33.5</v>
      </c>
      <c r="F123" s="5">
        <v>44</v>
      </c>
      <c r="G123" s="5">
        <v>53.5</v>
      </c>
      <c r="H123" s="5">
        <v>59.7</v>
      </c>
      <c r="I123" s="5">
        <v>58</v>
      </c>
      <c r="J123" s="5">
        <v>48.2</v>
      </c>
      <c r="K123" s="5">
        <v>36.1</v>
      </c>
      <c r="L123" s="5">
        <v>25.6</v>
      </c>
      <c r="M123" s="36">
        <v>16.2</v>
      </c>
      <c r="N123" s="54">
        <v>36.4</v>
      </c>
      <c r="P123" s="28"/>
      <c r="Q123" s="5"/>
      <c r="R123" s="5"/>
      <c r="S123" s="5"/>
      <c r="T123" s="5"/>
      <c r="U123" s="7"/>
    </row>
    <row r="124" spans="1:21" ht="15.75" thickBot="1" x14ac:dyDescent="0.3">
      <c r="A124" s="22" t="s">
        <v>31</v>
      </c>
      <c r="B124" s="19">
        <v>0</v>
      </c>
      <c r="C124" s="5">
        <v>0</v>
      </c>
      <c r="D124" s="5" t="s">
        <v>12</v>
      </c>
      <c r="E124" s="5">
        <v>2</v>
      </c>
      <c r="F124" s="5">
        <v>20</v>
      </c>
      <c r="G124" s="5">
        <v>125</v>
      </c>
      <c r="H124" s="5">
        <v>290</v>
      </c>
      <c r="I124" s="5">
        <v>233</v>
      </c>
      <c r="J124" s="5">
        <v>75</v>
      </c>
      <c r="K124" s="5">
        <v>4</v>
      </c>
      <c r="L124" s="5" t="s">
        <v>12</v>
      </c>
      <c r="M124" s="36">
        <v>0</v>
      </c>
      <c r="N124" s="54">
        <v>748</v>
      </c>
      <c r="P124" s="28"/>
      <c r="Q124" s="5"/>
      <c r="R124" s="5"/>
      <c r="S124" s="5"/>
      <c r="T124" s="5"/>
      <c r="U124" s="37"/>
    </row>
    <row r="125" spans="1:21" x14ac:dyDescent="0.25">
      <c r="A125" s="22" t="s">
        <v>32</v>
      </c>
      <c r="B125" s="19">
        <v>1147</v>
      </c>
      <c r="C125" s="5">
        <v>949</v>
      </c>
      <c r="D125" s="5">
        <v>806</v>
      </c>
      <c r="E125" s="5">
        <v>540</v>
      </c>
      <c r="F125" s="5">
        <v>270</v>
      </c>
      <c r="G125" s="5">
        <v>65</v>
      </c>
      <c r="H125" s="5">
        <v>8</v>
      </c>
      <c r="I125" s="5">
        <v>14</v>
      </c>
      <c r="J125" s="5">
        <v>141</v>
      </c>
      <c r="K125" s="5">
        <v>463</v>
      </c>
      <c r="L125" s="5">
        <v>813</v>
      </c>
      <c r="M125" s="36">
        <v>1147</v>
      </c>
      <c r="N125" s="54">
        <v>6362</v>
      </c>
      <c r="P125" s="28"/>
      <c r="Q125" s="5"/>
      <c r="R125" s="5"/>
      <c r="S125" s="5"/>
      <c r="T125" s="36"/>
      <c r="U125" s="39" t="s">
        <v>36</v>
      </c>
    </row>
    <row r="126" spans="1:21" ht="15.75" thickBot="1" x14ac:dyDescent="0.3">
      <c r="A126" s="22" t="s">
        <v>33</v>
      </c>
      <c r="B126" s="19">
        <v>0.34</v>
      </c>
      <c r="C126" s="5">
        <v>0.41</v>
      </c>
      <c r="D126" s="5">
        <v>0.99</v>
      </c>
      <c r="E126" s="5">
        <v>1.63</v>
      </c>
      <c r="F126" s="5">
        <v>2.7</v>
      </c>
      <c r="G126" s="5">
        <v>2.76</v>
      </c>
      <c r="H126" s="5">
        <v>3.03</v>
      </c>
      <c r="I126" s="5">
        <v>2.2799999999999998</v>
      </c>
      <c r="J126" s="5">
        <v>1.28</v>
      </c>
      <c r="K126" s="5">
        <v>1.1200000000000001</v>
      </c>
      <c r="L126" s="5">
        <v>0.56999999999999995</v>
      </c>
      <c r="M126" s="36">
        <v>0.41</v>
      </c>
      <c r="N126" s="54">
        <v>17.52</v>
      </c>
      <c r="P126" s="28"/>
      <c r="Q126" s="5"/>
      <c r="R126" s="5"/>
      <c r="S126" s="5"/>
      <c r="T126" s="36"/>
      <c r="U126" s="25">
        <f>CONVERT(SUM(F126:J126),"in","mm")</f>
        <v>306.06999999999994</v>
      </c>
    </row>
    <row r="127" spans="1:21" ht="15.75" thickBot="1" x14ac:dyDescent="0.3">
      <c r="A127" s="23" t="s">
        <v>34</v>
      </c>
      <c r="B127" s="20">
        <v>5.3</v>
      </c>
      <c r="C127" s="8">
        <v>5.9</v>
      </c>
      <c r="D127" s="8">
        <v>8.1</v>
      </c>
      <c r="E127" s="8">
        <v>6.1</v>
      </c>
      <c r="F127" s="8">
        <v>0.4</v>
      </c>
      <c r="G127" s="8">
        <v>0</v>
      </c>
      <c r="H127" s="8">
        <v>0</v>
      </c>
      <c r="I127" s="8">
        <v>0</v>
      </c>
      <c r="J127" s="8">
        <v>1.1000000000000001</v>
      </c>
      <c r="K127" s="8">
        <v>2.2000000000000002</v>
      </c>
      <c r="L127" s="8">
        <v>6.2</v>
      </c>
      <c r="M127" s="53">
        <v>6.7</v>
      </c>
      <c r="N127" s="25">
        <v>42</v>
      </c>
      <c r="P127" s="31"/>
      <c r="Q127" s="8"/>
      <c r="R127" s="8"/>
      <c r="S127" s="8"/>
      <c r="T127" s="8"/>
      <c r="U127" s="38"/>
    </row>
    <row r="128" spans="1:21" ht="15.75" thickBot="1" x14ac:dyDescent="0.3">
      <c r="A128" s="144"/>
      <c r="B128" s="145"/>
      <c r="C128" s="145"/>
      <c r="D128" s="145"/>
      <c r="E128" s="145"/>
      <c r="F128" s="145"/>
      <c r="G128" s="145"/>
      <c r="H128" s="145"/>
      <c r="I128" s="145"/>
      <c r="J128" s="145"/>
      <c r="K128" s="145"/>
      <c r="L128" s="145"/>
      <c r="M128" s="145"/>
      <c r="N128" s="145"/>
      <c r="O128" s="146"/>
      <c r="P128" s="145"/>
      <c r="Q128" s="145"/>
      <c r="R128" s="145"/>
      <c r="S128" s="145"/>
      <c r="T128" s="145"/>
      <c r="U128" s="147"/>
    </row>
    <row r="129" spans="1:21" ht="15.75" thickBot="1" x14ac:dyDescent="0.3">
      <c r="A129" s="138" t="s">
        <v>138</v>
      </c>
      <c r="B129" s="138"/>
      <c r="R129" s="141" t="s">
        <v>81</v>
      </c>
      <c r="S129" s="142"/>
    </row>
    <row r="130" spans="1:21" x14ac:dyDescent="0.25">
      <c r="A130" s="131" t="s">
        <v>75</v>
      </c>
      <c r="B130" s="131"/>
    </row>
    <row r="131" spans="1:21" x14ac:dyDescent="0.25">
      <c r="A131" s="131" t="s">
        <v>139</v>
      </c>
      <c r="B131" s="131"/>
    </row>
    <row r="132" spans="1:21" x14ac:dyDescent="0.25">
      <c r="A132" s="131" t="s">
        <v>140</v>
      </c>
      <c r="B132" s="131"/>
    </row>
    <row r="133" spans="1:21" x14ac:dyDescent="0.25">
      <c r="A133" s="131" t="s">
        <v>141</v>
      </c>
      <c r="B133" s="131"/>
    </row>
    <row r="134" spans="1:21" x14ac:dyDescent="0.25">
      <c r="A134" s="131" t="s">
        <v>79</v>
      </c>
      <c r="B134" s="131"/>
    </row>
    <row r="135" spans="1:21" ht="15.75" thickBot="1" x14ac:dyDescent="0.3">
      <c r="A135" s="131" t="s">
        <v>142</v>
      </c>
      <c r="B135" s="131"/>
    </row>
    <row r="136" spans="1:21" ht="15.75" thickBot="1" x14ac:dyDescent="0.3">
      <c r="A136" s="47" t="s">
        <v>27</v>
      </c>
      <c r="B136" s="48" t="s">
        <v>16</v>
      </c>
      <c r="C136" s="16" t="s">
        <v>0</v>
      </c>
      <c r="D136" s="16" t="s">
        <v>1</v>
      </c>
      <c r="E136" s="16" t="s">
        <v>2</v>
      </c>
      <c r="F136" s="16" t="s">
        <v>3</v>
      </c>
      <c r="G136" s="16" t="s">
        <v>4</v>
      </c>
      <c r="H136" s="16" t="s">
        <v>5</v>
      </c>
      <c r="I136" s="16" t="s">
        <v>6</v>
      </c>
      <c r="J136" s="16" t="s">
        <v>7</v>
      </c>
      <c r="K136" s="16" t="s">
        <v>8</v>
      </c>
      <c r="L136" s="16" t="s">
        <v>9</v>
      </c>
      <c r="M136" s="55" t="s">
        <v>10</v>
      </c>
      <c r="N136" s="51" t="s">
        <v>11</v>
      </c>
      <c r="O136" s="3"/>
      <c r="P136" s="50" t="s">
        <v>22</v>
      </c>
      <c r="Q136" s="16" t="s">
        <v>23</v>
      </c>
      <c r="R136" s="16" t="s">
        <v>24</v>
      </c>
      <c r="S136" s="16" t="s">
        <v>25</v>
      </c>
      <c r="T136" s="16" t="s">
        <v>26</v>
      </c>
      <c r="U136" s="17" t="s">
        <v>35</v>
      </c>
    </row>
    <row r="137" spans="1:21" x14ac:dyDescent="0.25">
      <c r="A137" s="49" t="s">
        <v>28</v>
      </c>
      <c r="B137" s="18">
        <v>41.8</v>
      </c>
      <c r="C137" s="10">
        <v>44.1</v>
      </c>
      <c r="D137" s="10">
        <v>52.8</v>
      </c>
      <c r="E137" s="10">
        <v>61.1</v>
      </c>
      <c r="F137" s="10">
        <v>70.900000000000006</v>
      </c>
      <c r="G137" s="10">
        <v>81.599999999999994</v>
      </c>
      <c r="H137" s="10">
        <v>88.8</v>
      </c>
      <c r="I137" s="10">
        <v>86.6</v>
      </c>
      <c r="J137" s="10">
        <v>78.2</v>
      </c>
      <c r="K137" s="10">
        <v>65.599999999999994</v>
      </c>
      <c r="L137" s="10">
        <v>51.2</v>
      </c>
      <c r="M137" s="56">
        <v>41.8</v>
      </c>
      <c r="N137" s="57">
        <v>63.8</v>
      </c>
      <c r="P137" s="32"/>
      <c r="Q137" s="10"/>
      <c r="R137" s="10"/>
      <c r="S137" s="10"/>
      <c r="T137" s="10"/>
      <c r="U137" s="11"/>
    </row>
    <row r="138" spans="1:21" x14ac:dyDescent="0.25">
      <c r="A138" s="22" t="s">
        <v>29</v>
      </c>
      <c r="B138" s="19">
        <v>27.5</v>
      </c>
      <c r="C138" s="5">
        <v>30</v>
      </c>
      <c r="D138" s="5">
        <v>38.4</v>
      </c>
      <c r="E138" s="5">
        <v>46.2</v>
      </c>
      <c r="F138" s="5">
        <v>56.2</v>
      </c>
      <c r="G138" s="5">
        <v>66.5</v>
      </c>
      <c r="H138" s="5">
        <v>73.2</v>
      </c>
      <c r="I138" s="5">
        <v>71.2</v>
      </c>
      <c r="J138" s="5">
        <v>62</v>
      </c>
      <c r="K138" s="5">
        <v>49.3</v>
      </c>
      <c r="L138" s="5">
        <v>36.4</v>
      </c>
      <c r="M138" s="36">
        <v>27.5</v>
      </c>
      <c r="N138" s="54">
        <v>48.8</v>
      </c>
      <c r="P138" s="29">
        <f>($AC$9*((0.46*CONVERT(F138,"F","C"))+8))*31</f>
        <v>140.70968888888888</v>
      </c>
      <c r="Q138" s="27">
        <f>($AD$9*((0.46*CONVERT(G138,"F","C"))+8))*30</f>
        <v>171.53000000000003</v>
      </c>
      <c r="R138" s="27">
        <f>($AE$9*((0.46*CONVERT(H138,"F","C"))+8))*31</f>
        <v>189.55053333333336</v>
      </c>
      <c r="S138" s="27">
        <f>($AF$9*((0.46*CONVERT(I138,"F","C"))+8))*31</f>
        <v>173.15084444444446</v>
      </c>
      <c r="T138" s="27">
        <f>($AG$9*((0.46*CONVERT(J138,"F","C"))+8))*30</f>
        <v>131.60000000000002</v>
      </c>
      <c r="U138" s="30">
        <f>SUM(P138:T138)</f>
        <v>806.54106666666678</v>
      </c>
    </row>
    <row r="139" spans="1:21" x14ac:dyDescent="0.25">
      <c r="A139" s="22" t="s">
        <v>30</v>
      </c>
      <c r="B139" s="19">
        <v>13.2</v>
      </c>
      <c r="C139" s="5">
        <v>15.8</v>
      </c>
      <c r="D139" s="5">
        <v>24.1</v>
      </c>
      <c r="E139" s="5">
        <v>31.3</v>
      </c>
      <c r="F139" s="5">
        <v>41.5</v>
      </c>
      <c r="G139" s="5">
        <v>51.3</v>
      </c>
      <c r="H139" s="5">
        <v>57.5</v>
      </c>
      <c r="I139" s="5">
        <v>55.9</v>
      </c>
      <c r="J139" s="5">
        <v>45.8</v>
      </c>
      <c r="K139" s="5">
        <v>32.9</v>
      </c>
      <c r="L139" s="5">
        <v>21.6</v>
      </c>
      <c r="M139" s="36">
        <v>13.2</v>
      </c>
      <c r="N139" s="54">
        <v>33.799999999999997</v>
      </c>
      <c r="P139" s="28"/>
      <c r="Q139" s="5"/>
      <c r="R139" s="5"/>
      <c r="S139" s="5"/>
      <c r="T139" s="5"/>
      <c r="U139" s="7"/>
    </row>
    <row r="140" spans="1:21" ht="15.75" thickBot="1" x14ac:dyDescent="0.3">
      <c r="A140" s="22" t="s">
        <v>31</v>
      </c>
      <c r="B140" s="19">
        <v>0</v>
      </c>
      <c r="C140" s="5">
        <v>0</v>
      </c>
      <c r="D140" s="5" t="s">
        <v>12</v>
      </c>
      <c r="E140" s="5">
        <v>1</v>
      </c>
      <c r="F140" s="5">
        <v>15</v>
      </c>
      <c r="G140" s="5">
        <v>114</v>
      </c>
      <c r="H140" s="5">
        <v>262</v>
      </c>
      <c r="I140" s="5">
        <v>206</v>
      </c>
      <c r="J140" s="5">
        <v>59</v>
      </c>
      <c r="K140" s="5">
        <v>2</v>
      </c>
      <c r="L140" s="5" t="s">
        <v>12</v>
      </c>
      <c r="M140" s="36">
        <v>0</v>
      </c>
      <c r="N140" s="54">
        <v>659</v>
      </c>
      <c r="P140" s="28"/>
      <c r="Q140" s="5"/>
      <c r="R140" s="5"/>
      <c r="S140" s="5"/>
      <c r="T140" s="5"/>
      <c r="U140" s="37"/>
    </row>
    <row r="141" spans="1:21" x14ac:dyDescent="0.25">
      <c r="A141" s="22" t="s">
        <v>32</v>
      </c>
      <c r="B141" s="19">
        <v>1162</v>
      </c>
      <c r="C141" s="5">
        <v>981</v>
      </c>
      <c r="D141" s="5">
        <v>823</v>
      </c>
      <c r="E141" s="5">
        <v>565</v>
      </c>
      <c r="F141" s="5">
        <v>288</v>
      </c>
      <c r="G141" s="5">
        <v>70</v>
      </c>
      <c r="H141" s="5">
        <v>9</v>
      </c>
      <c r="I141" s="5">
        <v>13</v>
      </c>
      <c r="J141" s="5">
        <v>149</v>
      </c>
      <c r="K141" s="5">
        <v>490</v>
      </c>
      <c r="L141" s="5">
        <v>858</v>
      </c>
      <c r="M141" s="36">
        <v>1162</v>
      </c>
      <c r="N141" s="54">
        <v>6572</v>
      </c>
      <c r="P141" s="28"/>
      <c r="Q141" s="5"/>
      <c r="R141" s="5"/>
      <c r="S141" s="5"/>
      <c r="T141" s="36"/>
      <c r="U141" s="39" t="s">
        <v>36</v>
      </c>
    </row>
    <row r="142" spans="1:21" ht="15.75" thickBot="1" x14ac:dyDescent="0.3">
      <c r="A142" s="22" t="s">
        <v>33</v>
      </c>
      <c r="B142" s="19">
        <v>0.32</v>
      </c>
      <c r="C142" s="5">
        <v>0.34</v>
      </c>
      <c r="D142" s="5">
        <v>0.8</v>
      </c>
      <c r="E142" s="5">
        <v>1.42</v>
      </c>
      <c r="F142" s="5">
        <v>2.17</v>
      </c>
      <c r="G142" s="5">
        <v>2.4300000000000002</v>
      </c>
      <c r="H142" s="5">
        <v>2.9</v>
      </c>
      <c r="I142" s="5">
        <v>2.2799999999999998</v>
      </c>
      <c r="J142" s="5">
        <v>0.88</v>
      </c>
      <c r="K142" s="5">
        <v>0.96</v>
      </c>
      <c r="L142" s="5">
        <v>0.63</v>
      </c>
      <c r="M142" s="36">
        <v>0.25</v>
      </c>
      <c r="N142" s="54">
        <v>15.38</v>
      </c>
      <c r="P142" s="28"/>
      <c r="Q142" s="5"/>
      <c r="R142" s="5"/>
      <c r="S142" s="5"/>
      <c r="T142" s="36"/>
      <c r="U142" s="25">
        <f>CONVERT(SUM(F142:J142),"in","mm")</f>
        <v>270.76400000000001</v>
      </c>
    </row>
    <row r="143" spans="1:21" ht="15.75" thickBot="1" x14ac:dyDescent="0.3">
      <c r="A143" s="23" t="s">
        <v>34</v>
      </c>
      <c r="B143" s="20">
        <v>5.0999999999999996</v>
      </c>
      <c r="C143" s="8">
        <v>3.5</v>
      </c>
      <c r="D143" s="8">
        <v>4.2</v>
      </c>
      <c r="E143" s="8">
        <v>3</v>
      </c>
      <c r="F143" s="8">
        <v>0.1</v>
      </c>
      <c r="G143" s="8">
        <v>0</v>
      </c>
      <c r="H143" s="8">
        <v>0</v>
      </c>
      <c r="I143" s="8">
        <v>0</v>
      </c>
      <c r="J143" s="8">
        <v>0.8</v>
      </c>
      <c r="K143" s="8">
        <v>2.4</v>
      </c>
      <c r="L143" s="8">
        <v>4.9000000000000004</v>
      </c>
      <c r="M143" s="53">
        <v>5.0999999999999996</v>
      </c>
      <c r="N143" s="25">
        <v>29.1</v>
      </c>
      <c r="P143" s="31"/>
      <c r="Q143" s="8"/>
      <c r="R143" s="8"/>
      <c r="S143" s="8"/>
      <c r="T143" s="8"/>
      <c r="U143" s="38"/>
    </row>
    <row r="144" spans="1:21" ht="15.75" thickBot="1" x14ac:dyDescent="0.3">
      <c r="A144" s="144"/>
      <c r="B144" s="145"/>
      <c r="C144" s="145"/>
      <c r="D144" s="145"/>
      <c r="E144" s="145"/>
      <c r="F144" s="145"/>
      <c r="G144" s="145"/>
      <c r="H144" s="145"/>
      <c r="I144" s="145"/>
      <c r="J144" s="145"/>
      <c r="K144" s="145"/>
      <c r="L144" s="145"/>
      <c r="M144" s="145"/>
      <c r="N144" s="145"/>
      <c r="O144" s="146"/>
      <c r="P144" s="145"/>
      <c r="Q144" s="145"/>
      <c r="R144" s="145"/>
      <c r="S144" s="145"/>
      <c r="T144" s="145"/>
      <c r="U144" s="147"/>
    </row>
    <row r="145" spans="1:21" ht="15.75" thickBot="1" x14ac:dyDescent="0.3">
      <c r="A145" s="138" t="s">
        <v>167</v>
      </c>
      <c r="B145" s="138"/>
      <c r="R145" s="139" t="s">
        <v>81</v>
      </c>
      <c r="S145" s="140"/>
    </row>
    <row r="146" spans="1:21" x14ac:dyDescent="0.25">
      <c r="A146" s="131" t="s">
        <v>75</v>
      </c>
      <c r="B146" s="131"/>
    </row>
    <row r="147" spans="1:21" x14ac:dyDescent="0.25">
      <c r="A147" s="131" t="s">
        <v>133</v>
      </c>
      <c r="B147" s="131"/>
    </row>
    <row r="148" spans="1:21" x14ac:dyDescent="0.25">
      <c r="A148" s="131" t="s">
        <v>134</v>
      </c>
      <c r="B148" s="131"/>
    </row>
    <row r="149" spans="1:21" x14ac:dyDescent="0.25">
      <c r="A149" s="131" t="s">
        <v>135</v>
      </c>
      <c r="B149" s="131"/>
    </row>
    <row r="150" spans="1:21" x14ac:dyDescent="0.25">
      <c r="A150" s="131" t="s">
        <v>136</v>
      </c>
      <c r="B150" s="131"/>
    </row>
    <row r="151" spans="1:21" ht="15.75" thickBot="1" x14ac:dyDescent="0.3">
      <c r="A151" s="131" t="s">
        <v>137</v>
      </c>
      <c r="B151" s="131"/>
    </row>
    <row r="152" spans="1:21" ht="15.75" thickBot="1" x14ac:dyDescent="0.3">
      <c r="A152" s="47" t="s">
        <v>27</v>
      </c>
      <c r="B152" s="48" t="s">
        <v>16</v>
      </c>
      <c r="C152" s="16" t="s">
        <v>0</v>
      </c>
      <c r="D152" s="16" t="s">
        <v>1</v>
      </c>
      <c r="E152" s="16" t="s">
        <v>2</v>
      </c>
      <c r="F152" s="16" t="s">
        <v>3</v>
      </c>
      <c r="G152" s="16" t="s">
        <v>4</v>
      </c>
      <c r="H152" s="16" t="s">
        <v>5</v>
      </c>
      <c r="I152" s="16" t="s">
        <v>6</v>
      </c>
      <c r="J152" s="16" t="s">
        <v>7</v>
      </c>
      <c r="K152" s="16" t="s">
        <v>8</v>
      </c>
      <c r="L152" s="16" t="s">
        <v>9</v>
      </c>
      <c r="M152" s="55" t="s">
        <v>10</v>
      </c>
      <c r="N152" s="51" t="s">
        <v>11</v>
      </c>
      <c r="O152" s="3"/>
      <c r="P152" s="50" t="s">
        <v>22</v>
      </c>
      <c r="Q152" s="16" t="s">
        <v>23</v>
      </c>
      <c r="R152" s="16" t="s">
        <v>24</v>
      </c>
      <c r="S152" s="16" t="s">
        <v>25</v>
      </c>
      <c r="T152" s="16" t="s">
        <v>26</v>
      </c>
      <c r="U152" s="17" t="s">
        <v>35</v>
      </c>
    </row>
    <row r="153" spans="1:21" x14ac:dyDescent="0.25">
      <c r="A153" s="49" t="s">
        <v>28</v>
      </c>
      <c r="B153" s="18">
        <v>44</v>
      </c>
      <c r="C153" s="10">
        <v>46.5</v>
      </c>
      <c r="D153" s="10">
        <v>55.4</v>
      </c>
      <c r="E153" s="10">
        <v>63.3</v>
      </c>
      <c r="F153" s="10">
        <v>72.8</v>
      </c>
      <c r="G153" s="10">
        <v>83.1</v>
      </c>
      <c r="H153" s="10">
        <v>90</v>
      </c>
      <c r="I153" s="10">
        <v>87.7</v>
      </c>
      <c r="J153" s="10">
        <v>79.400000000000006</v>
      </c>
      <c r="K153" s="10">
        <v>66.400000000000006</v>
      </c>
      <c r="L153" s="10">
        <v>53.1</v>
      </c>
      <c r="M153" s="56">
        <v>44.1</v>
      </c>
      <c r="N153" s="57">
        <v>65.599999999999994</v>
      </c>
      <c r="P153" s="32"/>
      <c r="Q153" s="10"/>
      <c r="R153" s="10"/>
      <c r="S153" s="10"/>
      <c r="T153" s="10"/>
      <c r="U153" s="11"/>
    </row>
    <row r="154" spans="1:21" x14ac:dyDescent="0.25">
      <c r="A154" s="22" t="s">
        <v>29</v>
      </c>
      <c r="B154" s="19">
        <v>27.5</v>
      </c>
      <c r="C154" s="5">
        <v>30.4</v>
      </c>
      <c r="D154" s="5">
        <v>38.700000000000003</v>
      </c>
      <c r="E154" s="5">
        <v>46.4</v>
      </c>
      <c r="F154" s="5">
        <v>56.3</v>
      </c>
      <c r="G154" s="5">
        <v>65.8</v>
      </c>
      <c r="H154" s="5">
        <v>71.8</v>
      </c>
      <c r="I154" s="5">
        <v>69.7</v>
      </c>
      <c r="J154" s="5">
        <v>60.7</v>
      </c>
      <c r="K154" s="5">
        <v>48.4</v>
      </c>
      <c r="L154" s="5">
        <v>36.6</v>
      </c>
      <c r="M154" s="36">
        <v>27.5</v>
      </c>
      <c r="N154" s="54">
        <v>48.4</v>
      </c>
      <c r="P154" s="29">
        <f>($AC$9*((0.46*CONVERT(F154,"F","C"))+8))*31</f>
        <v>140.9632</v>
      </c>
      <c r="Q154" s="27">
        <f>($AD$9*((0.46*CONVERT(G154,"F","C"))+8))*30</f>
        <v>169.70533333333336</v>
      </c>
      <c r="R154" s="27">
        <f>($AE$9*((0.46*CONVERT(H154,"F","C"))+8))*31</f>
        <v>185.89046666666667</v>
      </c>
      <c r="S154" s="27">
        <f>($AF$9*((0.46*CONVERT(I154,"F","C"))+8))*31</f>
        <v>169.46701111111113</v>
      </c>
      <c r="T154" s="27">
        <f>($AG$9*((0.46*CONVERT(J154,"F","C"))+8))*30</f>
        <v>128.80933333333337</v>
      </c>
      <c r="U154" s="30">
        <f>SUM(P154:T154)</f>
        <v>794.83534444444456</v>
      </c>
    </row>
    <row r="155" spans="1:21" x14ac:dyDescent="0.25">
      <c r="A155" s="22" t="s">
        <v>30</v>
      </c>
      <c r="B155" s="19">
        <v>10.9</v>
      </c>
      <c r="C155" s="5">
        <v>14.2</v>
      </c>
      <c r="D155" s="5">
        <v>22</v>
      </c>
      <c r="E155" s="5">
        <v>29.6</v>
      </c>
      <c r="F155" s="5">
        <v>39.799999999999997</v>
      </c>
      <c r="G155" s="5">
        <v>48.5</v>
      </c>
      <c r="H155" s="5">
        <v>53.7</v>
      </c>
      <c r="I155" s="5">
        <v>51.6</v>
      </c>
      <c r="J155" s="5">
        <v>42</v>
      </c>
      <c r="K155" s="5">
        <v>30.5</v>
      </c>
      <c r="L155" s="5">
        <v>20.100000000000001</v>
      </c>
      <c r="M155" s="36">
        <v>11</v>
      </c>
      <c r="N155" s="54">
        <v>31.2</v>
      </c>
      <c r="P155" s="28"/>
      <c r="Q155" s="5"/>
      <c r="R155" s="5"/>
      <c r="S155" s="5"/>
      <c r="T155" s="5"/>
      <c r="U155" s="7"/>
    </row>
    <row r="156" spans="1:21" ht="15.75" thickBot="1" x14ac:dyDescent="0.3">
      <c r="A156" s="22" t="s">
        <v>31</v>
      </c>
      <c r="B156" s="19">
        <v>0</v>
      </c>
      <c r="C156" s="5">
        <v>0</v>
      </c>
      <c r="D156" s="5" t="s">
        <v>12</v>
      </c>
      <c r="E156" s="5">
        <v>1</v>
      </c>
      <c r="F156" s="5">
        <v>12</v>
      </c>
      <c r="G156" s="5">
        <v>96</v>
      </c>
      <c r="H156" s="5">
        <v>221</v>
      </c>
      <c r="I156" s="5">
        <v>160</v>
      </c>
      <c r="J156" s="5">
        <v>38</v>
      </c>
      <c r="K156" s="5">
        <v>1</v>
      </c>
      <c r="L156" s="5">
        <v>0</v>
      </c>
      <c r="M156" s="36">
        <v>0</v>
      </c>
      <c r="N156" s="54">
        <v>528</v>
      </c>
      <c r="P156" s="28"/>
      <c r="Q156" s="5"/>
      <c r="R156" s="5"/>
      <c r="S156" s="5"/>
      <c r="T156" s="5"/>
      <c r="U156" s="37"/>
    </row>
    <row r="157" spans="1:21" x14ac:dyDescent="0.25">
      <c r="A157" s="22" t="s">
        <v>32</v>
      </c>
      <c r="B157" s="19">
        <v>1164</v>
      </c>
      <c r="C157" s="5">
        <v>970</v>
      </c>
      <c r="D157" s="5">
        <v>815</v>
      </c>
      <c r="E157" s="5">
        <v>557</v>
      </c>
      <c r="F157" s="5">
        <v>281</v>
      </c>
      <c r="G157" s="5">
        <v>72</v>
      </c>
      <c r="H157" s="5">
        <v>9</v>
      </c>
      <c r="I157" s="5">
        <v>16</v>
      </c>
      <c r="J157" s="5">
        <v>167</v>
      </c>
      <c r="K157" s="5">
        <v>514</v>
      </c>
      <c r="L157" s="5">
        <v>852</v>
      </c>
      <c r="M157" s="36">
        <v>1161</v>
      </c>
      <c r="N157" s="54">
        <v>6578</v>
      </c>
      <c r="P157" s="28"/>
      <c r="Q157" s="5"/>
      <c r="R157" s="5"/>
      <c r="S157" s="5"/>
      <c r="T157" s="36"/>
      <c r="U157" s="39" t="s">
        <v>36</v>
      </c>
    </row>
    <row r="158" spans="1:21" ht="15.75" thickBot="1" x14ac:dyDescent="0.3">
      <c r="A158" s="22" t="s">
        <v>33</v>
      </c>
      <c r="B158" s="19">
        <v>0.5</v>
      </c>
      <c r="C158" s="5">
        <v>0.38</v>
      </c>
      <c r="D158" s="5">
        <v>1.39</v>
      </c>
      <c r="E158" s="5">
        <v>1.89</v>
      </c>
      <c r="F158" s="5">
        <v>2.2200000000000002</v>
      </c>
      <c r="G158" s="5">
        <v>1.83</v>
      </c>
      <c r="H158" s="5">
        <v>1.1299999999999999</v>
      </c>
      <c r="I158" s="5">
        <v>1.63</v>
      </c>
      <c r="J158" s="5">
        <v>1.1499999999999999</v>
      </c>
      <c r="K158" s="5">
        <v>0.82</v>
      </c>
      <c r="L158" s="5">
        <v>0.7</v>
      </c>
      <c r="M158" s="36">
        <v>0.6</v>
      </c>
      <c r="N158" s="54">
        <v>14.24</v>
      </c>
      <c r="P158" s="28"/>
      <c r="Q158" s="5"/>
      <c r="R158" s="5"/>
      <c r="S158" s="5"/>
      <c r="T158" s="36"/>
      <c r="U158" s="25">
        <f>CONVERT(SUM(F158:J158),"in","mm")</f>
        <v>202.18400000000003</v>
      </c>
    </row>
    <row r="159" spans="1:21" ht="15.75" thickBot="1" x14ac:dyDescent="0.3">
      <c r="A159" s="23" t="s">
        <v>34</v>
      </c>
      <c r="B159" s="20">
        <v>5.8</v>
      </c>
      <c r="C159" s="8">
        <v>3.8</v>
      </c>
      <c r="D159" s="8">
        <v>5.6</v>
      </c>
      <c r="E159" s="8">
        <v>3.1</v>
      </c>
      <c r="F159" s="8">
        <v>0.2</v>
      </c>
      <c r="G159" s="8">
        <v>0</v>
      </c>
      <c r="H159" s="8">
        <v>0</v>
      </c>
      <c r="I159" s="8">
        <v>0</v>
      </c>
      <c r="J159" s="8">
        <v>0.3</v>
      </c>
      <c r="K159" s="8">
        <v>1.1000000000000001</v>
      </c>
      <c r="L159" s="8">
        <v>6.1</v>
      </c>
      <c r="M159" s="53">
        <v>6.2</v>
      </c>
      <c r="N159" s="25">
        <v>32.200000000000003</v>
      </c>
      <c r="P159" s="31"/>
      <c r="Q159" s="8"/>
      <c r="R159" s="8"/>
      <c r="S159" s="8"/>
      <c r="T159" s="8"/>
      <c r="U159" s="38"/>
    </row>
    <row r="160" spans="1:21" ht="15.75" thickBot="1" x14ac:dyDescent="0.3">
      <c r="A160" s="144"/>
      <c r="B160" s="145"/>
      <c r="C160" s="145"/>
      <c r="D160" s="145"/>
      <c r="E160" s="145"/>
      <c r="F160" s="145"/>
      <c r="G160" s="145"/>
      <c r="H160" s="145"/>
      <c r="I160" s="145"/>
      <c r="J160" s="145"/>
      <c r="K160" s="145"/>
      <c r="L160" s="145"/>
      <c r="M160" s="145"/>
      <c r="N160" s="145"/>
      <c r="O160" s="146"/>
      <c r="P160" s="145"/>
      <c r="Q160" s="145"/>
      <c r="R160" s="145"/>
      <c r="S160" s="145"/>
      <c r="T160" s="145"/>
      <c r="U160" s="147"/>
    </row>
    <row r="161" spans="1:21" ht="15.75" thickBot="1" x14ac:dyDescent="0.3">
      <c r="A161" s="138" t="s">
        <v>166</v>
      </c>
      <c r="B161" s="138"/>
      <c r="R161" s="139" t="s">
        <v>81</v>
      </c>
      <c r="S161" s="140"/>
    </row>
    <row r="162" spans="1:21" x14ac:dyDescent="0.25">
      <c r="A162" s="131" t="s">
        <v>75</v>
      </c>
      <c r="B162" s="131"/>
    </row>
    <row r="163" spans="1:21" x14ac:dyDescent="0.25">
      <c r="A163" s="131" t="s">
        <v>129</v>
      </c>
      <c r="B163" s="131"/>
    </row>
    <row r="164" spans="1:21" x14ac:dyDescent="0.25">
      <c r="A164" s="131" t="s">
        <v>130</v>
      </c>
      <c r="B164" s="131"/>
    </row>
    <row r="165" spans="1:21" x14ac:dyDescent="0.25">
      <c r="A165" s="131" t="s">
        <v>131</v>
      </c>
      <c r="B165" s="131"/>
    </row>
    <row r="166" spans="1:21" x14ac:dyDescent="0.25">
      <c r="A166" s="131" t="s">
        <v>116</v>
      </c>
      <c r="B166" s="131"/>
    </row>
    <row r="167" spans="1:21" ht="15.75" thickBot="1" x14ac:dyDescent="0.3">
      <c r="A167" s="131" t="s">
        <v>132</v>
      </c>
      <c r="B167" s="131"/>
    </row>
    <row r="168" spans="1:21" ht="15.75" thickBot="1" x14ac:dyDescent="0.3">
      <c r="A168" s="47" t="s">
        <v>27</v>
      </c>
      <c r="B168" s="48" t="s">
        <v>16</v>
      </c>
      <c r="C168" s="16" t="s">
        <v>0</v>
      </c>
      <c r="D168" s="16" t="s">
        <v>1</v>
      </c>
      <c r="E168" s="16" t="s">
        <v>2</v>
      </c>
      <c r="F168" s="16" t="s">
        <v>3</v>
      </c>
      <c r="G168" s="16" t="s">
        <v>4</v>
      </c>
      <c r="H168" s="16" t="s">
        <v>5</v>
      </c>
      <c r="I168" s="16" t="s">
        <v>6</v>
      </c>
      <c r="J168" s="16" t="s">
        <v>7</v>
      </c>
      <c r="K168" s="16" t="s">
        <v>8</v>
      </c>
      <c r="L168" s="16" t="s">
        <v>9</v>
      </c>
      <c r="M168" s="55" t="s">
        <v>10</v>
      </c>
      <c r="N168" s="51" t="s">
        <v>11</v>
      </c>
      <c r="O168" s="3"/>
      <c r="P168" s="50" t="s">
        <v>22</v>
      </c>
      <c r="Q168" s="16" t="s">
        <v>23</v>
      </c>
      <c r="R168" s="16" t="s">
        <v>24</v>
      </c>
      <c r="S168" s="16" t="s">
        <v>25</v>
      </c>
      <c r="T168" s="16" t="s">
        <v>26</v>
      </c>
      <c r="U168" s="17" t="s">
        <v>35</v>
      </c>
    </row>
    <row r="169" spans="1:21" x14ac:dyDescent="0.25">
      <c r="A169" s="49" t="s">
        <v>28</v>
      </c>
      <c r="B169" s="18">
        <v>36.700000000000003</v>
      </c>
      <c r="C169" s="10">
        <v>39.1</v>
      </c>
      <c r="D169" s="10">
        <v>46.4</v>
      </c>
      <c r="E169" s="10">
        <v>55.3</v>
      </c>
      <c r="F169" s="10">
        <v>64.599999999999994</v>
      </c>
      <c r="G169" s="10">
        <v>74.5</v>
      </c>
      <c r="H169" s="10">
        <v>82.3</v>
      </c>
      <c r="I169" s="10">
        <v>80.400000000000006</v>
      </c>
      <c r="J169" s="10">
        <v>71.2</v>
      </c>
      <c r="K169" s="10">
        <v>58.5</v>
      </c>
      <c r="L169" s="10">
        <v>45</v>
      </c>
      <c r="M169" s="56">
        <v>35.9</v>
      </c>
      <c r="N169" s="57">
        <v>57.6</v>
      </c>
      <c r="P169" s="32"/>
      <c r="Q169" s="10"/>
      <c r="R169" s="10"/>
      <c r="S169" s="10"/>
      <c r="T169" s="10"/>
      <c r="U169" s="11"/>
    </row>
    <row r="170" spans="1:21" x14ac:dyDescent="0.25">
      <c r="A170" s="22" t="s">
        <v>29</v>
      </c>
      <c r="B170" s="19">
        <v>23.9</v>
      </c>
      <c r="C170" s="5">
        <v>26</v>
      </c>
      <c r="D170" s="5">
        <v>33</v>
      </c>
      <c r="E170" s="5">
        <v>40.799999999999997</v>
      </c>
      <c r="F170" s="5">
        <v>50.4</v>
      </c>
      <c r="G170" s="5">
        <v>60.1</v>
      </c>
      <c r="H170" s="5">
        <v>67.3</v>
      </c>
      <c r="I170" s="5">
        <v>65.599999999999994</v>
      </c>
      <c r="J170" s="5">
        <v>56.2</v>
      </c>
      <c r="K170" s="5">
        <v>43.9</v>
      </c>
      <c r="L170" s="5">
        <v>32</v>
      </c>
      <c r="M170" s="36">
        <v>23.4</v>
      </c>
      <c r="N170" s="54">
        <v>43.6</v>
      </c>
      <c r="P170" s="29">
        <f>($AC$9*((0.46*CONVERT(F170,"F","C"))+8))*31</f>
        <v>126.00604444444446</v>
      </c>
      <c r="Q170" s="27">
        <f>($AD$9*((0.46*CONVERT(G170,"F","C"))+8))*30</f>
        <v>154.84733333333335</v>
      </c>
      <c r="R170" s="27">
        <f>($AE$9*((0.46*CONVERT(H170,"F","C"))+8))*31</f>
        <v>174.12596666666667</v>
      </c>
      <c r="S170" s="27">
        <f>($AF$9*((0.46*CONVERT(I170,"F","C"))+8))*31</f>
        <v>159.39786666666666</v>
      </c>
      <c r="T170" s="27">
        <f>($AG$9*((0.46*CONVERT(J170,"F","C"))+8))*30</f>
        <v>119.14933333333335</v>
      </c>
      <c r="U170" s="30">
        <f>SUM(P170:T170)</f>
        <v>733.52654444444443</v>
      </c>
    </row>
    <row r="171" spans="1:21" x14ac:dyDescent="0.25">
      <c r="A171" s="22" t="s">
        <v>30</v>
      </c>
      <c r="B171" s="19">
        <v>11.1</v>
      </c>
      <c r="C171" s="5">
        <v>13</v>
      </c>
      <c r="D171" s="5">
        <v>19.7</v>
      </c>
      <c r="E171" s="5">
        <v>26.3</v>
      </c>
      <c r="F171" s="5">
        <v>36.299999999999997</v>
      </c>
      <c r="G171" s="5">
        <v>45.7</v>
      </c>
      <c r="H171" s="5">
        <v>52.2</v>
      </c>
      <c r="I171" s="5">
        <v>50.9</v>
      </c>
      <c r="J171" s="5">
        <v>41.1</v>
      </c>
      <c r="K171" s="5">
        <v>29.3</v>
      </c>
      <c r="L171" s="5">
        <v>18.899999999999999</v>
      </c>
      <c r="M171" s="36">
        <v>10.8</v>
      </c>
      <c r="N171" s="54">
        <v>29.7</v>
      </c>
      <c r="P171" s="28"/>
      <c r="Q171" s="5"/>
      <c r="R171" s="5"/>
      <c r="S171" s="5"/>
      <c r="T171" s="5"/>
      <c r="U171" s="7"/>
    </row>
    <row r="172" spans="1:21" ht="15.75" thickBot="1" x14ac:dyDescent="0.3">
      <c r="A172" s="22" t="s">
        <v>31</v>
      </c>
      <c r="B172" s="19">
        <v>0</v>
      </c>
      <c r="C172" s="5">
        <v>0</v>
      </c>
      <c r="D172" s="5">
        <v>0</v>
      </c>
      <c r="E172" s="5" t="s">
        <v>12</v>
      </c>
      <c r="F172" s="5">
        <v>2</v>
      </c>
      <c r="G172" s="5">
        <v>29</v>
      </c>
      <c r="H172" s="5">
        <v>112</v>
      </c>
      <c r="I172" s="5">
        <v>80</v>
      </c>
      <c r="J172" s="5">
        <v>11</v>
      </c>
      <c r="K172" s="5" t="s">
        <v>12</v>
      </c>
      <c r="L172" s="5">
        <v>0</v>
      </c>
      <c r="M172" s="36">
        <v>0</v>
      </c>
      <c r="N172" s="54">
        <v>234</v>
      </c>
      <c r="P172" s="28"/>
      <c r="Q172" s="5"/>
      <c r="R172" s="5"/>
      <c r="S172" s="5"/>
      <c r="T172" s="5"/>
      <c r="U172" s="37"/>
    </row>
    <row r="173" spans="1:21" x14ac:dyDescent="0.25">
      <c r="A173" s="22" t="s">
        <v>32</v>
      </c>
      <c r="B173" s="19">
        <v>1274</v>
      </c>
      <c r="C173" s="5">
        <v>1090</v>
      </c>
      <c r="D173" s="5">
        <v>990</v>
      </c>
      <c r="E173" s="5">
        <v>726</v>
      </c>
      <c r="F173" s="5">
        <v>453</v>
      </c>
      <c r="G173" s="5">
        <v>175</v>
      </c>
      <c r="H173" s="5">
        <v>43</v>
      </c>
      <c r="I173" s="5">
        <v>60</v>
      </c>
      <c r="J173" s="5">
        <v>276</v>
      </c>
      <c r="K173" s="5">
        <v>654</v>
      </c>
      <c r="L173" s="5">
        <v>991</v>
      </c>
      <c r="M173" s="36">
        <v>1291</v>
      </c>
      <c r="N173" s="54">
        <v>8025</v>
      </c>
      <c r="P173" s="28"/>
      <c r="Q173" s="5"/>
      <c r="R173" s="5"/>
      <c r="S173" s="5"/>
      <c r="T173" s="36"/>
      <c r="U173" s="39" t="s">
        <v>36</v>
      </c>
    </row>
    <row r="174" spans="1:21" ht="15.75" thickBot="1" x14ac:dyDescent="0.3">
      <c r="A174" s="22" t="s">
        <v>33</v>
      </c>
      <c r="B174" s="19">
        <v>0.27</v>
      </c>
      <c r="C174" s="5">
        <v>0.36</v>
      </c>
      <c r="D174" s="5">
        <v>1.02</v>
      </c>
      <c r="E174" s="5">
        <v>1.74</v>
      </c>
      <c r="F174" s="5">
        <v>2.67</v>
      </c>
      <c r="G174" s="5">
        <v>2.56</v>
      </c>
      <c r="H174" s="5">
        <v>2.29</v>
      </c>
      <c r="I174" s="5">
        <v>2.16</v>
      </c>
      <c r="J174" s="5">
        <v>1.42</v>
      </c>
      <c r="K174" s="5">
        <v>1.24</v>
      </c>
      <c r="L174" s="5">
        <v>0.63</v>
      </c>
      <c r="M174" s="36">
        <v>0.42</v>
      </c>
      <c r="N174" s="54">
        <v>16.78</v>
      </c>
      <c r="P174" s="28"/>
      <c r="Q174" s="5"/>
      <c r="R174" s="5"/>
      <c r="S174" s="5"/>
      <c r="T174" s="36"/>
      <c r="U174" s="25">
        <f>CONVERT(SUM(F174:J174),"in","mm")</f>
        <v>281.94</v>
      </c>
    </row>
    <row r="175" spans="1:21" ht="15.75" thickBot="1" x14ac:dyDescent="0.3">
      <c r="A175" s="23" t="s">
        <v>34</v>
      </c>
      <c r="B175" s="20">
        <v>5.5</v>
      </c>
      <c r="C175" s="8">
        <v>5.5</v>
      </c>
      <c r="D175" s="8">
        <v>8.1999999999999993</v>
      </c>
      <c r="E175" s="8">
        <v>5.4</v>
      </c>
      <c r="F175" s="8">
        <v>1.3</v>
      </c>
      <c r="G175" s="8">
        <v>0</v>
      </c>
      <c r="H175" s="8">
        <v>0</v>
      </c>
      <c r="I175" s="8">
        <v>0</v>
      </c>
      <c r="J175" s="8">
        <v>0.7</v>
      </c>
      <c r="K175" s="8">
        <v>3.8</v>
      </c>
      <c r="L175" s="8">
        <v>6.8</v>
      </c>
      <c r="M175" s="53">
        <v>6.6</v>
      </c>
      <c r="N175" s="25">
        <v>43.8</v>
      </c>
      <c r="P175" s="31"/>
      <c r="Q175" s="8"/>
      <c r="R175" s="8"/>
      <c r="S175" s="8"/>
      <c r="T175" s="8"/>
      <c r="U175" s="38"/>
    </row>
    <row r="176" spans="1:21" ht="15.75" thickBot="1" x14ac:dyDescent="0.3">
      <c r="A176" s="144"/>
      <c r="B176" s="145"/>
      <c r="C176" s="145"/>
      <c r="D176" s="145"/>
      <c r="E176" s="145"/>
      <c r="F176" s="145"/>
      <c r="G176" s="145"/>
      <c r="H176" s="145"/>
      <c r="I176" s="145"/>
      <c r="J176" s="145"/>
      <c r="K176" s="145"/>
      <c r="L176" s="145"/>
      <c r="M176" s="145"/>
      <c r="N176" s="145"/>
      <c r="O176" s="146"/>
      <c r="P176" s="145"/>
      <c r="Q176" s="145"/>
      <c r="R176" s="145"/>
      <c r="S176" s="145"/>
      <c r="T176" s="145"/>
      <c r="U176" s="147"/>
    </row>
    <row r="177" spans="1:21" ht="15.75" thickBot="1" x14ac:dyDescent="0.3">
      <c r="A177" s="138" t="s">
        <v>124</v>
      </c>
      <c r="B177" s="138"/>
      <c r="R177" s="139" t="s">
        <v>81</v>
      </c>
      <c r="S177" s="140"/>
    </row>
    <row r="178" spans="1:21" x14ac:dyDescent="0.25">
      <c r="A178" s="131" t="s">
        <v>88</v>
      </c>
      <c r="B178" s="131"/>
    </row>
    <row r="179" spans="1:21" x14ac:dyDescent="0.25">
      <c r="A179" s="131" t="s">
        <v>125</v>
      </c>
      <c r="B179" s="131"/>
    </row>
    <row r="180" spans="1:21" x14ac:dyDescent="0.25">
      <c r="A180" s="131" t="s">
        <v>126</v>
      </c>
      <c r="B180" s="131"/>
    </row>
    <row r="181" spans="1:21" x14ac:dyDescent="0.25">
      <c r="A181" s="131" t="s">
        <v>127</v>
      </c>
      <c r="B181" s="131"/>
    </row>
    <row r="182" spans="1:21" x14ac:dyDescent="0.25">
      <c r="A182" s="131" t="s">
        <v>116</v>
      </c>
      <c r="B182" s="131"/>
    </row>
    <row r="183" spans="1:21" ht="15.75" thickBot="1" x14ac:dyDescent="0.3">
      <c r="A183" s="131" t="s">
        <v>128</v>
      </c>
      <c r="B183" s="131"/>
    </row>
    <row r="184" spans="1:21" ht="15.75" thickBot="1" x14ac:dyDescent="0.3">
      <c r="A184" s="47" t="s">
        <v>27</v>
      </c>
      <c r="B184" s="48" t="s">
        <v>16</v>
      </c>
      <c r="C184" s="16" t="s">
        <v>0</v>
      </c>
      <c r="D184" s="16" t="s">
        <v>1</v>
      </c>
      <c r="E184" s="16" t="s">
        <v>2</v>
      </c>
      <c r="F184" s="16" t="s">
        <v>3</v>
      </c>
      <c r="G184" s="16" t="s">
        <v>4</v>
      </c>
      <c r="H184" s="16" t="s">
        <v>5</v>
      </c>
      <c r="I184" s="16" t="s">
        <v>6</v>
      </c>
      <c r="J184" s="16" t="s">
        <v>7</v>
      </c>
      <c r="K184" s="16" t="s">
        <v>8</v>
      </c>
      <c r="L184" s="16" t="s">
        <v>9</v>
      </c>
      <c r="M184" s="55" t="s">
        <v>10</v>
      </c>
      <c r="N184" s="51" t="s">
        <v>11</v>
      </c>
      <c r="O184" s="3"/>
      <c r="P184" s="50" t="s">
        <v>22</v>
      </c>
      <c r="Q184" s="16" t="s">
        <v>23</v>
      </c>
      <c r="R184" s="16" t="s">
        <v>24</v>
      </c>
      <c r="S184" s="16" t="s">
        <v>25</v>
      </c>
      <c r="T184" s="16" t="s">
        <v>26</v>
      </c>
      <c r="U184" s="17" t="s">
        <v>35</v>
      </c>
    </row>
    <row r="185" spans="1:21" x14ac:dyDescent="0.25">
      <c r="A185" s="49" t="s">
        <v>28</v>
      </c>
      <c r="B185" s="18">
        <v>40.299999999999997</v>
      </c>
      <c r="C185" s="10">
        <v>43.8</v>
      </c>
      <c r="D185" s="10">
        <v>52.7</v>
      </c>
      <c r="E185" s="10">
        <v>60.9</v>
      </c>
      <c r="F185" s="10">
        <v>70.2</v>
      </c>
      <c r="G185" s="10">
        <v>80.099999999999994</v>
      </c>
      <c r="H185" s="10">
        <v>88.1</v>
      </c>
      <c r="I185" s="10">
        <v>85.6</v>
      </c>
      <c r="J185" s="10">
        <v>76.900000000000006</v>
      </c>
      <c r="K185" s="10">
        <v>64.3</v>
      </c>
      <c r="L185" s="10">
        <v>49.4</v>
      </c>
      <c r="M185" s="56">
        <v>39.700000000000003</v>
      </c>
      <c r="N185" s="57">
        <v>62.8</v>
      </c>
      <c r="P185" s="32"/>
      <c r="Q185" s="10"/>
      <c r="R185" s="10"/>
      <c r="S185" s="10"/>
      <c r="T185" s="10"/>
      <c r="U185" s="11"/>
    </row>
    <row r="186" spans="1:21" x14ac:dyDescent="0.25">
      <c r="A186" s="22" t="s">
        <v>29</v>
      </c>
      <c r="B186" s="19">
        <v>26.7</v>
      </c>
      <c r="C186" s="5">
        <v>29.6</v>
      </c>
      <c r="D186" s="5">
        <v>38</v>
      </c>
      <c r="E186" s="5">
        <v>46</v>
      </c>
      <c r="F186" s="5">
        <v>55.9</v>
      </c>
      <c r="G186" s="5">
        <v>65.7</v>
      </c>
      <c r="H186" s="5">
        <v>72.8</v>
      </c>
      <c r="I186" s="5">
        <v>70.7</v>
      </c>
      <c r="J186" s="5">
        <v>61.3</v>
      </c>
      <c r="K186" s="5">
        <v>48.8</v>
      </c>
      <c r="L186" s="5">
        <v>35.200000000000003</v>
      </c>
      <c r="M186" s="36">
        <v>26.3</v>
      </c>
      <c r="N186" s="54">
        <v>48.2</v>
      </c>
      <c r="P186" s="29">
        <f>($AC$9*((0.46*CONVERT(F186,"F","C"))+8))*31</f>
        <v>139.94915555555556</v>
      </c>
      <c r="Q186" s="27">
        <f>($AD$9*((0.46*CONVERT(G186,"F","C"))+8))*30</f>
        <v>169.44466666666668</v>
      </c>
      <c r="R186" s="27">
        <f>($AE$9*((0.46*CONVERT(H186,"F","C"))+8))*31</f>
        <v>188.50479999999999</v>
      </c>
      <c r="S186" s="27">
        <f>($AF$9*((0.46*CONVERT(I186,"F","C"))+8))*31</f>
        <v>171.92290000000003</v>
      </c>
      <c r="T186" s="27">
        <f>($AG$9*((0.46*CONVERT(J186,"F","C"))+8))*30</f>
        <v>130.09733333333332</v>
      </c>
      <c r="U186" s="30">
        <f>SUM(P186:T186)</f>
        <v>799.91885555555564</v>
      </c>
    </row>
    <row r="187" spans="1:21" x14ac:dyDescent="0.25">
      <c r="A187" s="22" t="s">
        <v>30</v>
      </c>
      <c r="B187" s="19">
        <v>13.1</v>
      </c>
      <c r="C187" s="5">
        <v>15.3</v>
      </c>
      <c r="D187" s="5">
        <v>23.4</v>
      </c>
      <c r="E187" s="5">
        <v>31.2</v>
      </c>
      <c r="F187" s="5">
        <v>41.6</v>
      </c>
      <c r="G187" s="5">
        <v>51.2</v>
      </c>
      <c r="H187" s="5">
        <v>57.6</v>
      </c>
      <c r="I187" s="5">
        <v>55.8</v>
      </c>
      <c r="J187" s="5">
        <v>45.7</v>
      </c>
      <c r="K187" s="5">
        <v>33.4</v>
      </c>
      <c r="L187" s="5">
        <v>20.9</v>
      </c>
      <c r="M187" s="36">
        <v>12.9</v>
      </c>
      <c r="N187" s="54">
        <v>33.6</v>
      </c>
      <c r="P187" s="28"/>
      <c r="Q187" s="5"/>
      <c r="R187" s="5"/>
      <c r="S187" s="5"/>
      <c r="T187" s="5"/>
      <c r="U187" s="7"/>
    </row>
    <row r="188" spans="1:21" ht="15.75" thickBot="1" x14ac:dyDescent="0.3">
      <c r="A188" s="22" t="s">
        <v>31</v>
      </c>
      <c r="B188" s="19">
        <v>0</v>
      </c>
      <c r="C188" s="5">
        <v>0</v>
      </c>
      <c r="D188" s="5">
        <v>0</v>
      </c>
      <c r="E188" s="5">
        <v>1</v>
      </c>
      <c r="F188" s="5">
        <v>11</v>
      </c>
      <c r="G188" s="5">
        <v>96</v>
      </c>
      <c r="H188" s="5">
        <v>251</v>
      </c>
      <c r="I188" s="5">
        <v>190</v>
      </c>
      <c r="J188" s="5">
        <v>44</v>
      </c>
      <c r="K188" s="5">
        <v>1</v>
      </c>
      <c r="L188" s="5">
        <v>0</v>
      </c>
      <c r="M188" s="36">
        <v>0</v>
      </c>
      <c r="N188" s="54">
        <v>594</v>
      </c>
      <c r="P188" s="28"/>
      <c r="Q188" s="5"/>
      <c r="R188" s="5"/>
      <c r="S188" s="5"/>
      <c r="T188" s="5"/>
      <c r="U188" s="37"/>
    </row>
    <row r="189" spans="1:21" x14ac:dyDescent="0.25">
      <c r="A189" s="22" t="s">
        <v>32</v>
      </c>
      <c r="B189" s="19">
        <v>1187</v>
      </c>
      <c r="C189" s="5">
        <v>992</v>
      </c>
      <c r="D189" s="5">
        <v>836</v>
      </c>
      <c r="E189" s="5">
        <v>569</v>
      </c>
      <c r="F189" s="5">
        <v>293</v>
      </c>
      <c r="G189" s="5">
        <v>77</v>
      </c>
      <c r="H189" s="5">
        <v>9</v>
      </c>
      <c r="I189" s="5">
        <v>13</v>
      </c>
      <c r="J189" s="5">
        <v>155</v>
      </c>
      <c r="K189" s="5">
        <v>502</v>
      </c>
      <c r="L189" s="5">
        <v>895</v>
      </c>
      <c r="M189" s="36">
        <v>1199</v>
      </c>
      <c r="N189" s="54">
        <v>6727</v>
      </c>
      <c r="P189" s="28"/>
      <c r="Q189" s="5"/>
      <c r="R189" s="5"/>
      <c r="S189" s="5"/>
      <c r="T189" s="36"/>
      <c r="U189" s="39" t="s">
        <v>36</v>
      </c>
    </row>
    <row r="190" spans="1:21" ht="15.75" thickBot="1" x14ac:dyDescent="0.3">
      <c r="A190" s="22" t="s">
        <v>33</v>
      </c>
      <c r="B190" s="19">
        <v>0.22</v>
      </c>
      <c r="C190" s="5">
        <v>0.26</v>
      </c>
      <c r="D190" s="5">
        <v>0.85</v>
      </c>
      <c r="E190" s="5">
        <v>1.29</v>
      </c>
      <c r="F190" s="5">
        <v>2.44</v>
      </c>
      <c r="G190" s="5">
        <v>2.66</v>
      </c>
      <c r="H190" s="5">
        <v>2.5299999999999998</v>
      </c>
      <c r="I190" s="5">
        <v>2.09</v>
      </c>
      <c r="J190" s="5">
        <v>1.4</v>
      </c>
      <c r="K190" s="5">
        <v>1.1399999999999999</v>
      </c>
      <c r="L190" s="5">
        <v>0.47</v>
      </c>
      <c r="M190" s="36">
        <v>0.25</v>
      </c>
      <c r="N190" s="54">
        <v>15.6</v>
      </c>
      <c r="P190" s="28"/>
      <c r="Q190" s="5"/>
      <c r="R190" s="5"/>
      <c r="S190" s="5"/>
      <c r="T190" s="36"/>
      <c r="U190" s="25">
        <f>CONVERT(SUM(F190:J190),"in","mm")</f>
        <v>282.44799999999998</v>
      </c>
    </row>
    <row r="191" spans="1:21" ht="15.75" thickBot="1" x14ac:dyDescent="0.3">
      <c r="A191" s="23" t="s">
        <v>34</v>
      </c>
      <c r="B191" s="20">
        <v>4.7</v>
      </c>
      <c r="C191" s="8">
        <v>4.3</v>
      </c>
      <c r="D191" s="8">
        <v>5.5</v>
      </c>
      <c r="E191" s="8">
        <v>3.7</v>
      </c>
      <c r="F191" s="8">
        <v>0.2</v>
      </c>
      <c r="G191" s="8">
        <v>0</v>
      </c>
      <c r="H191" s="8">
        <v>0</v>
      </c>
      <c r="I191" s="8">
        <v>0</v>
      </c>
      <c r="J191" s="8">
        <v>1</v>
      </c>
      <c r="K191" s="8">
        <v>2.2000000000000002</v>
      </c>
      <c r="L191" s="8">
        <v>5.3</v>
      </c>
      <c r="M191" s="53">
        <v>4</v>
      </c>
      <c r="N191" s="25">
        <v>30</v>
      </c>
      <c r="P191" s="31"/>
      <c r="Q191" s="8"/>
      <c r="R191" s="8"/>
      <c r="S191" s="8"/>
      <c r="T191" s="8"/>
      <c r="U191" s="38"/>
    </row>
    <row r="192" spans="1:21" ht="15.75" thickBot="1" x14ac:dyDescent="0.3">
      <c r="A192" s="61"/>
      <c r="B192" s="62"/>
      <c r="C192" s="62"/>
      <c r="D192" s="62"/>
      <c r="E192" s="62"/>
      <c r="F192" s="62"/>
      <c r="G192" s="62"/>
      <c r="H192" s="62"/>
      <c r="I192" s="62"/>
      <c r="J192" s="62"/>
      <c r="K192" s="62"/>
      <c r="L192" s="62"/>
      <c r="M192" s="62"/>
      <c r="N192" s="62"/>
      <c r="O192" s="40"/>
      <c r="P192" s="62"/>
      <c r="Q192" s="62"/>
      <c r="R192" s="62"/>
      <c r="S192" s="62"/>
      <c r="T192" s="62"/>
      <c r="U192" s="63"/>
    </row>
    <row r="193" spans="1:21" ht="15.75" thickBot="1" x14ac:dyDescent="0.3">
      <c r="A193" s="138" t="s">
        <v>118</v>
      </c>
      <c r="B193" s="138"/>
      <c r="R193" s="139" t="s">
        <v>81</v>
      </c>
      <c r="S193" s="140"/>
    </row>
    <row r="194" spans="1:21" x14ac:dyDescent="0.25">
      <c r="A194" s="131" t="s">
        <v>88</v>
      </c>
      <c r="B194" s="131"/>
    </row>
    <row r="195" spans="1:21" x14ac:dyDescent="0.25">
      <c r="A195" s="131" t="s">
        <v>119</v>
      </c>
      <c r="B195" s="131"/>
    </row>
    <row r="196" spans="1:21" x14ac:dyDescent="0.25">
      <c r="A196" s="131" t="s">
        <v>120</v>
      </c>
      <c r="B196" s="131"/>
    </row>
    <row r="197" spans="1:21" x14ac:dyDescent="0.25">
      <c r="A197" s="131" t="s">
        <v>121</v>
      </c>
      <c r="B197" s="131"/>
    </row>
    <row r="198" spans="1:21" x14ac:dyDescent="0.25">
      <c r="A198" s="131" t="s">
        <v>122</v>
      </c>
      <c r="B198" s="131"/>
    </row>
    <row r="199" spans="1:21" ht="15.75" thickBot="1" x14ac:dyDescent="0.3">
      <c r="A199" s="131" t="s">
        <v>123</v>
      </c>
      <c r="B199" s="131"/>
    </row>
    <row r="200" spans="1:21" ht="15.75" thickBot="1" x14ac:dyDescent="0.3">
      <c r="A200" s="47" t="s">
        <v>27</v>
      </c>
      <c r="B200" s="48" t="s">
        <v>16</v>
      </c>
      <c r="C200" s="16" t="s">
        <v>0</v>
      </c>
      <c r="D200" s="16" t="s">
        <v>1</v>
      </c>
      <c r="E200" s="16" t="s">
        <v>2</v>
      </c>
      <c r="F200" s="16" t="s">
        <v>3</v>
      </c>
      <c r="G200" s="16" t="s">
        <v>4</v>
      </c>
      <c r="H200" s="16" t="s">
        <v>5</v>
      </c>
      <c r="I200" s="16" t="s">
        <v>6</v>
      </c>
      <c r="J200" s="16" t="s">
        <v>7</v>
      </c>
      <c r="K200" s="16" t="s">
        <v>8</v>
      </c>
      <c r="L200" s="16" t="s">
        <v>9</v>
      </c>
      <c r="M200" s="55" t="s">
        <v>10</v>
      </c>
      <c r="N200" s="51" t="s">
        <v>11</v>
      </c>
      <c r="O200" s="3"/>
      <c r="P200" s="50" t="s">
        <v>22</v>
      </c>
      <c r="Q200" s="16" t="s">
        <v>23</v>
      </c>
      <c r="R200" s="16" t="s">
        <v>24</v>
      </c>
      <c r="S200" s="16" t="s">
        <v>25</v>
      </c>
      <c r="T200" s="16" t="s">
        <v>26</v>
      </c>
      <c r="U200" s="17" t="s">
        <v>35</v>
      </c>
    </row>
    <row r="201" spans="1:21" x14ac:dyDescent="0.25">
      <c r="A201" s="49" t="s">
        <v>28</v>
      </c>
      <c r="B201" s="18">
        <v>48.6</v>
      </c>
      <c r="C201" s="10">
        <v>50.7</v>
      </c>
      <c r="D201" s="10">
        <v>57.5</v>
      </c>
      <c r="E201" s="10">
        <v>64.2</v>
      </c>
      <c r="F201" s="10">
        <v>74</v>
      </c>
      <c r="G201" s="10">
        <v>85</v>
      </c>
      <c r="H201" s="10">
        <v>91.8</v>
      </c>
      <c r="I201" s="10">
        <v>89.3</v>
      </c>
      <c r="J201" s="10">
        <v>81</v>
      </c>
      <c r="K201" s="10">
        <v>68.099999999999994</v>
      </c>
      <c r="L201" s="10">
        <v>55.8</v>
      </c>
      <c r="M201" s="56">
        <v>46.9</v>
      </c>
      <c r="N201" s="57">
        <v>67.8</v>
      </c>
      <c r="P201" s="32"/>
      <c r="Q201" s="10"/>
      <c r="R201" s="10"/>
      <c r="S201" s="10"/>
      <c r="T201" s="10"/>
      <c r="U201" s="11"/>
    </row>
    <row r="202" spans="1:21" x14ac:dyDescent="0.25">
      <c r="A202" s="22" t="s">
        <v>29</v>
      </c>
      <c r="B202" s="19">
        <v>33.6</v>
      </c>
      <c r="C202" s="5">
        <v>35.5</v>
      </c>
      <c r="D202" s="5">
        <v>42.8</v>
      </c>
      <c r="E202" s="5">
        <v>49.4</v>
      </c>
      <c r="F202" s="5">
        <v>59.1</v>
      </c>
      <c r="G202" s="5">
        <v>68.900000000000006</v>
      </c>
      <c r="H202" s="5">
        <v>74.900000000000006</v>
      </c>
      <c r="I202" s="5">
        <v>73.2</v>
      </c>
      <c r="J202" s="5">
        <v>64.5</v>
      </c>
      <c r="K202" s="5">
        <v>52.5</v>
      </c>
      <c r="L202" s="5">
        <v>41.1</v>
      </c>
      <c r="M202" s="36">
        <v>32.5</v>
      </c>
      <c r="N202" s="54">
        <v>52.4</v>
      </c>
      <c r="P202" s="29">
        <f>($AC$9*((0.46*CONVERT(F202,"F","C"))+8))*31</f>
        <v>148.06151111111112</v>
      </c>
      <c r="Q202" s="27">
        <f>($AD$9*((0.46*CONVERT(G202,"F","C"))+8))*30</f>
        <v>177.78600000000003</v>
      </c>
      <c r="R202" s="27">
        <f>($AE$9*((0.46*CONVERT(H202,"F","C"))+8))*31</f>
        <v>193.99490000000003</v>
      </c>
      <c r="S202" s="27">
        <f>($AF$9*((0.46*CONVERT(I202,"F","C"))+8))*31</f>
        <v>178.06262222222225</v>
      </c>
      <c r="T202" s="27">
        <f>($AG$9*((0.46*CONVERT(J202,"F","C"))+8))*30</f>
        <v>136.96666666666667</v>
      </c>
      <c r="U202" s="30">
        <f>SUM(P202:T202)</f>
        <v>834.87170000000015</v>
      </c>
    </row>
    <row r="203" spans="1:21" x14ac:dyDescent="0.25">
      <c r="A203" s="22" t="s">
        <v>30</v>
      </c>
      <c r="B203" s="19">
        <v>18.7</v>
      </c>
      <c r="C203" s="5">
        <v>20.399999999999999</v>
      </c>
      <c r="D203" s="5">
        <v>28.1</v>
      </c>
      <c r="E203" s="5">
        <v>34.6</v>
      </c>
      <c r="F203" s="5">
        <v>44.3</v>
      </c>
      <c r="G203" s="5">
        <v>52.8</v>
      </c>
      <c r="H203" s="5">
        <v>58.1</v>
      </c>
      <c r="I203" s="5">
        <v>57.1</v>
      </c>
      <c r="J203" s="5">
        <v>48</v>
      </c>
      <c r="K203" s="5">
        <v>37</v>
      </c>
      <c r="L203" s="5">
        <v>26.4</v>
      </c>
      <c r="M203" s="36">
        <v>18.2</v>
      </c>
      <c r="N203" s="54">
        <v>37</v>
      </c>
      <c r="P203" s="28"/>
      <c r="Q203" s="5"/>
      <c r="R203" s="5"/>
      <c r="S203" s="5"/>
      <c r="T203" s="5"/>
      <c r="U203" s="7"/>
    </row>
    <row r="204" spans="1:21" ht="15.75" thickBot="1" x14ac:dyDescent="0.3">
      <c r="A204" s="22" t="s">
        <v>31</v>
      </c>
      <c r="B204" s="19">
        <v>0</v>
      </c>
      <c r="C204" s="5">
        <v>0</v>
      </c>
      <c r="D204" s="5" t="s">
        <v>12</v>
      </c>
      <c r="E204" s="5">
        <v>2</v>
      </c>
      <c r="F204" s="5">
        <v>32</v>
      </c>
      <c r="G204" s="5">
        <v>158</v>
      </c>
      <c r="H204" s="5">
        <v>314</v>
      </c>
      <c r="I204" s="5">
        <v>262</v>
      </c>
      <c r="J204" s="5">
        <v>91</v>
      </c>
      <c r="K204" s="5">
        <v>7</v>
      </c>
      <c r="L204" s="5" t="s">
        <v>12</v>
      </c>
      <c r="M204" s="36">
        <v>0</v>
      </c>
      <c r="N204" s="54">
        <v>865</v>
      </c>
      <c r="P204" s="28"/>
      <c r="Q204" s="5"/>
      <c r="R204" s="5"/>
      <c r="S204" s="5"/>
      <c r="T204" s="5"/>
      <c r="U204" s="37"/>
    </row>
    <row r="205" spans="1:21" x14ac:dyDescent="0.25">
      <c r="A205" s="22" t="s">
        <v>32</v>
      </c>
      <c r="B205" s="19">
        <v>972</v>
      </c>
      <c r="C205" s="5">
        <v>824</v>
      </c>
      <c r="D205" s="5">
        <v>688</v>
      </c>
      <c r="E205" s="5">
        <v>470</v>
      </c>
      <c r="F205" s="5">
        <v>213</v>
      </c>
      <c r="G205" s="5">
        <v>41</v>
      </c>
      <c r="H205" s="5">
        <v>5</v>
      </c>
      <c r="I205" s="5">
        <v>8</v>
      </c>
      <c r="J205" s="5">
        <v>106</v>
      </c>
      <c r="K205" s="5">
        <v>393</v>
      </c>
      <c r="L205" s="5">
        <v>717</v>
      </c>
      <c r="M205" s="36">
        <v>1006</v>
      </c>
      <c r="N205" s="54">
        <v>5444</v>
      </c>
      <c r="P205" s="28"/>
      <c r="Q205" s="5"/>
      <c r="R205" s="5"/>
      <c r="S205" s="5"/>
      <c r="T205" s="36"/>
      <c r="U205" s="39" t="s">
        <v>36</v>
      </c>
    </row>
    <row r="206" spans="1:21" ht="15.75" thickBot="1" x14ac:dyDescent="0.3">
      <c r="A206" s="22" t="s">
        <v>33</v>
      </c>
      <c r="B206" s="19">
        <v>0.37</v>
      </c>
      <c r="C206" s="5">
        <v>0.37</v>
      </c>
      <c r="D206" s="5">
        <v>1.2</v>
      </c>
      <c r="E206" s="5">
        <v>1.84</v>
      </c>
      <c r="F206" s="5">
        <v>2.21</v>
      </c>
      <c r="G206" s="5">
        <v>1.67</v>
      </c>
      <c r="H206" s="5">
        <v>1.87</v>
      </c>
      <c r="I206" s="5">
        <v>1.53</v>
      </c>
      <c r="J206" s="5">
        <v>1.01</v>
      </c>
      <c r="K206" s="5">
        <v>0.97</v>
      </c>
      <c r="L206" s="5">
        <v>0.74</v>
      </c>
      <c r="M206" s="36">
        <v>0.56000000000000005</v>
      </c>
      <c r="N206" s="54">
        <v>14.34</v>
      </c>
      <c r="P206" s="28"/>
      <c r="Q206" s="5"/>
      <c r="R206" s="5"/>
      <c r="S206" s="5"/>
      <c r="T206" s="36"/>
      <c r="U206" s="25">
        <f>CONVERT(SUM(F206:J206),"in","mm")</f>
        <v>210.56600000000003</v>
      </c>
    </row>
    <row r="207" spans="1:21" ht="15.75" thickBot="1" x14ac:dyDescent="0.3">
      <c r="A207" s="23" t="s">
        <v>34</v>
      </c>
      <c r="B207" s="20">
        <v>6.8</v>
      </c>
      <c r="C207" s="8">
        <v>5.6</v>
      </c>
      <c r="D207" s="8">
        <v>7.5</v>
      </c>
      <c r="E207" s="8">
        <v>5.7</v>
      </c>
      <c r="F207" s="8">
        <v>0.6</v>
      </c>
      <c r="G207" s="8">
        <v>0</v>
      </c>
      <c r="H207" s="8">
        <v>0</v>
      </c>
      <c r="I207" s="8">
        <v>0</v>
      </c>
      <c r="J207" s="8">
        <v>0.1</v>
      </c>
      <c r="K207" s="8">
        <v>1.5</v>
      </c>
      <c r="L207" s="8">
        <v>7.1</v>
      </c>
      <c r="M207" s="53">
        <v>6.6</v>
      </c>
      <c r="N207" s="25">
        <v>41.5</v>
      </c>
      <c r="P207" s="31"/>
      <c r="Q207" s="8"/>
      <c r="R207" s="8"/>
      <c r="S207" s="8"/>
      <c r="T207" s="8"/>
      <c r="U207" s="38"/>
    </row>
    <row r="208" spans="1:21" ht="15.75" thickBot="1" x14ac:dyDescent="0.3">
      <c r="A208" s="144"/>
      <c r="B208" s="145"/>
      <c r="C208" s="145"/>
      <c r="D208" s="145"/>
      <c r="E208" s="145"/>
      <c r="F208" s="145"/>
      <c r="G208" s="145"/>
      <c r="H208" s="145"/>
      <c r="I208" s="145"/>
      <c r="J208" s="145"/>
      <c r="K208" s="145"/>
      <c r="L208" s="145"/>
      <c r="M208" s="145"/>
      <c r="N208" s="145"/>
      <c r="O208" s="146"/>
      <c r="P208" s="145"/>
      <c r="Q208" s="145"/>
      <c r="R208" s="145"/>
      <c r="S208" s="145"/>
      <c r="T208" s="145"/>
      <c r="U208" s="147"/>
    </row>
    <row r="209" spans="1:21" ht="15.75" thickBot="1" x14ac:dyDescent="0.3">
      <c r="A209" s="138" t="s">
        <v>112</v>
      </c>
      <c r="B209" s="138"/>
      <c r="R209" s="139" t="s">
        <v>81</v>
      </c>
      <c r="S209" s="140"/>
    </row>
    <row r="210" spans="1:21" x14ac:dyDescent="0.25">
      <c r="A210" s="131" t="s">
        <v>88</v>
      </c>
      <c r="B210" s="131"/>
    </row>
    <row r="211" spans="1:21" x14ac:dyDescent="0.25">
      <c r="A211" s="131" t="s">
        <v>113</v>
      </c>
      <c r="B211" s="131"/>
    </row>
    <row r="212" spans="1:21" x14ac:dyDescent="0.25">
      <c r="A212" s="131" t="s">
        <v>114</v>
      </c>
      <c r="B212" s="131"/>
    </row>
    <row r="213" spans="1:21" x14ac:dyDescent="0.25">
      <c r="A213" s="131" t="s">
        <v>115</v>
      </c>
      <c r="B213" s="131"/>
    </row>
    <row r="214" spans="1:21" x14ac:dyDescent="0.25">
      <c r="A214" s="131" t="s">
        <v>116</v>
      </c>
      <c r="B214" s="131"/>
    </row>
    <row r="215" spans="1:21" ht="15.75" thickBot="1" x14ac:dyDescent="0.3">
      <c r="A215" s="143" t="s">
        <v>117</v>
      </c>
      <c r="B215" s="143"/>
    </row>
    <row r="216" spans="1:21" ht="15.75" thickBot="1" x14ac:dyDescent="0.3">
      <c r="A216" s="47" t="s">
        <v>27</v>
      </c>
      <c r="B216" s="48" t="s">
        <v>16</v>
      </c>
      <c r="C216" s="16" t="s">
        <v>0</v>
      </c>
      <c r="D216" s="16" t="s">
        <v>1</v>
      </c>
      <c r="E216" s="16" t="s">
        <v>2</v>
      </c>
      <c r="F216" s="16" t="s">
        <v>3</v>
      </c>
      <c r="G216" s="16" t="s">
        <v>4</v>
      </c>
      <c r="H216" s="16" t="s">
        <v>5</v>
      </c>
      <c r="I216" s="16" t="s">
        <v>6</v>
      </c>
      <c r="J216" s="16" t="s">
        <v>7</v>
      </c>
      <c r="K216" s="16" t="s">
        <v>8</v>
      </c>
      <c r="L216" s="16" t="s">
        <v>9</v>
      </c>
      <c r="M216" s="55" t="s">
        <v>10</v>
      </c>
      <c r="N216" s="51" t="s">
        <v>11</v>
      </c>
      <c r="O216" s="52"/>
      <c r="P216" s="50" t="s">
        <v>22</v>
      </c>
      <c r="Q216" s="16" t="s">
        <v>23</v>
      </c>
      <c r="R216" s="16" t="s">
        <v>24</v>
      </c>
      <c r="S216" s="16" t="s">
        <v>25</v>
      </c>
      <c r="T216" s="16" t="s">
        <v>26</v>
      </c>
      <c r="U216" s="17" t="s">
        <v>35</v>
      </c>
    </row>
    <row r="217" spans="1:21" x14ac:dyDescent="0.25">
      <c r="A217" s="49" t="s">
        <v>28</v>
      </c>
      <c r="B217" s="18">
        <v>41.1</v>
      </c>
      <c r="C217" s="10">
        <v>43.9</v>
      </c>
      <c r="D217" s="10">
        <v>50.2</v>
      </c>
      <c r="E217" s="10">
        <v>59.5</v>
      </c>
      <c r="F217" s="10">
        <v>68.599999999999994</v>
      </c>
      <c r="G217" s="10">
        <v>79.3</v>
      </c>
      <c r="H217" s="10">
        <v>87</v>
      </c>
      <c r="I217" s="10">
        <v>84.7</v>
      </c>
      <c r="J217" s="10">
        <v>75.599999999999994</v>
      </c>
      <c r="K217" s="10">
        <v>62.2</v>
      </c>
      <c r="L217" s="10">
        <v>48.6</v>
      </c>
      <c r="M217" s="56">
        <v>40.299999999999997</v>
      </c>
      <c r="N217" s="57">
        <v>61.8</v>
      </c>
      <c r="P217" s="32"/>
      <c r="Q217" s="10"/>
      <c r="R217" s="10"/>
      <c r="S217" s="10"/>
      <c r="T217" s="10"/>
      <c r="U217" s="11"/>
    </row>
    <row r="218" spans="1:21" x14ac:dyDescent="0.25">
      <c r="A218" s="22" t="s">
        <v>29</v>
      </c>
      <c r="B218" s="19">
        <v>27.5</v>
      </c>
      <c r="C218" s="5">
        <v>29.8</v>
      </c>
      <c r="D218" s="5">
        <v>36.4</v>
      </c>
      <c r="E218" s="5">
        <v>44.9</v>
      </c>
      <c r="F218" s="5">
        <v>54.1</v>
      </c>
      <c r="G218" s="5">
        <v>63.8</v>
      </c>
      <c r="H218" s="5">
        <v>70.599999999999994</v>
      </c>
      <c r="I218" s="5">
        <v>68.900000000000006</v>
      </c>
      <c r="J218" s="5">
        <v>59.4</v>
      </c>
      <c r="K218" s="5">
        <v>47.1</v>
      </c>
      <c r="L218" s="5">
        <v>34.6</v>
      </c>
      <c r="M218" s="36">
        <v>26.7</v>
      </c>
      <c r="N218" s="54">
        <v>47.1</v>
      </c>
      <c r="P218" s="29">
        <f>($AC$9*((0.46*CONVERT(F218,"F","C"))+8))*31</f>
        <v>135.3859555555556</v>
      </c>
      <c r="Q218" s="27">
        <f>($AD$9*((0.46*CONVERT(G218,"F","C"))+8))*30</f>
        <v>164.49199999999999</v>
      </c>
      <c r="R218" s="27">
        <f>($AE$9*((0.46*CONVERT(H218,"F","C"))+8))*31</f>
        <v>182.75326666666669</v>
      </c>
      <c r="S218" s="27">
        <f>($AF$9*((0.46*CONVERT(I218,"F","C"))+8))*31</f>
        <v>167.50229999999999</v>
      </c>
      <c r="T218" s="27">
        <f>($AG$9*((0.46*CONVERT(J218,"F","C"))+8))*30</f>
        <v>126.01866666666669</v>
      </c>
      <c r="U218" s="30">
        <f>SUM(P218:T218)</f>
        <v>776.15218888888899</v>
      </c>
    </row>
    <row r="219" spans="1:21" x14ac:dyDescent="0.25">
      <c r="A219" s="22" t="s">
        <v>30</v>
      </c>
      <c r="B219" s="19">
        <v>13.8</v>
      </c>
      <c r="C219" s="5">
        <v>15.6</v>
      </c>
      <c r="D219" s="5">
        <v>22.5</v>
      </c>
      <c r="E219" s="5">
        <v>30.3</v>
      </c>
      <c r="F219" s="5">
        <v>39.6</v>
      </c>
      <c r="G219" s="5">
        <v>48.3</v>
      </c>
      <c r="H219" s="5">
        <v>54.2</v>
      </c>
      <c r="I219" s="5">
        <v>53.1</v>
      </c>
      <c r="J219" s="5">
        <v>43.2</v>
      </c>
      <c r="K219" s="5">
        <v>32</v>
      </c>
      <c r="L219" s="5">
        <v>20.6</v>
      </c>
      <c r="M219" s="36">
        <v>13.1</v>
      </c>
      <c r="N219" s="54">
        <v>32.299999999999997</v>
      </c>
      <c r="P219" s="28"/>
      <c r="Q219" s="5"/>
      <c r="R219" s="5"/>
      <c r="S219" s="5"/>
      <c r="T219" s="5"/>
      <c r="U219" s="7"/>
    </row>
    <row r="220" spans="1:21" ht="15.75" thickBot="1" x14ac:dyDescent="0.3">
      <c r="A220" s="22" t="s">
        <v>31</v>
      </c>
      <c r="B220" s="19">
        <v>0</v>
      </c>
      <c r="C220" s="5">
        <v>0</v>
      </c>
      <c r="D220" s="5">
        <v>0</v>
      </c>
      <c r="E220" s="5" t="s">
        <v>12</v>
      </c>
      <c r="F220" s="5">
        <v>4</v>
      </c>
      <c r="G220" s="5">
        <v>61</v>
      </c>
      <c r="H220" s="5">
        <v>184</v>
      </c>
      <c r="I220" s="5">
        <v>146</v>
      </c>
      <c r="J220" s="5">
        <v>26</v>
      </c>
      <c r="K220" s="5" t="s">
        <v>12</v>
      </c>
      <c r="L220" s="5">
        <v>0</v>
      </c>
      <c r="M220" s="36">
        <v>0</v>
      </c>
      <c r="N220" s="54">
        <v>421</v>
      </c>
      <c r="P220" s="28"/>
      <c r="Q220" s="5"/>
      <c r="R220" s="5"/>
      <c r="S220" s="5"/>
      <c r="T220" s="5"/>
      <c r="U220" s="37"/>
    </row>
    <row r="221" spans="1:21" x14ac:dyDescent="0.25">
      <c r="A221" s="22" t="s">
        <v>32</v>
      </c>
      <c r="B221" s="19">
        <v>1164</v>
      </c>
      <c r="C221" s="5">
        <v>987</v>
      </c>
      <c r="D221" s="5">
        <v>888</v>
      </c>
      <c r="E221" s="5">
        <v>603</v>
      </c>
      <c r="F221" s="5">
        <v>341</v>
      </c>
      <c r="G221" s="5">
        <v>97</v>
      </c>
      <c r="H221" s="5">
        <v>11</v>
      </c>
      <c r="I221" s="5">
        <v>26</v>
      </c>
      <c r="J221" s="5">
        <v>194</v>
      </c>
      <c r="K221" s="5">
        <v>555</v>
      </c>
      <c r="L221" s="5">
        <v>912</v>
      </c>
      <c r="M221" s="36">
        <v>1187</v>
      </c>
      <c r="N221" s="54">
        <v>6965</v>
      </c>
      <c r="P221" s="28"/>
      <c r="Q221" s="5"/>
      <c r="R221" s="5"/>
      <c r="S221" s="5"/>
      <c r="T221" s="36"/>
      <c r="U221" s="39" t="s">
        <v>36</v>
      </c>
    </row>
    <row r="222" spans="1:21" ht="15.75" thickBot="1" x14ac:dyDescent="0.3">
      <c r="A222" s="23" t="s">
        <v>33</v>
      </c>
      <c r="B222" s="20">
        <v>0.34</v>
      </c>
      <c r="C222" s="8">
        <v>0.32</v>
      </c>
      <c r="D222" s="8">
        <v>1.19</v>
      </c>
      <c r="E222" s="8">
        <v>1.72</v>
      </c>
      <c r="F222" s="8">
        <v>2.21</v>
      </c>
      <c r="G222" s="8">
        <v>2.04</v>
      </c>
      <c r="H222" s="8">
        <v>2.2200000000000002</v>
      </c>
      <c r="I222" s="8">
        <v>1.88</v>
      </c>
      <c r="J222" s="8">
        <v>1.37</v>
      </c>
      <c r="K222" s="8">
        <v>0.96</v>
      </c>
      <c r="L222" s="8">
        <v>0.64</v>
      </c>
      <c r="M222" s="53">
        <v>0.45</v>
      </c>
      <c r="N222" s="25">
        <v>15.34</v>
      </c>
      <c r="P222" s="31"/>
      <c r="Q222" s="8"/>
      <c r="R222" s="8"/>
      <c r="S222" s="8"/>
      <c r="T222" s="53"/>
      <c r="U222" s="25">
        <f>CONVERT(SUM(F222:J222),"in","mm")</f>
        <v>246.88800000000003</v>
      </c>
    </row>
    <row r="223" spans="1:21" ht="15.75" thickBot="1" x14ac:dyDescent="0.3">
      <c r="A223" s="144"/>
      <c r="B223" s="145"/>
      <c r="C223" s="145"/>
      <c r="D223" s="145"/>
      <c r="E223" s="145"/>
      <c r="F223" s="145"/>
      <c r="G223" s="145"/>
      <c r="H223" s="145"/>
      <c r="I223" s="145"/>
      <c r="J223" s="145"/>
      <c r="K223" s="145"/>
      <c r="L223" s="145"/>
      <c r="M223" s="145"/>
      <c r="N223" s="145"/>
      <c r="O223" s="146"/>
      <c r="P223" s="145"/>
      <c r="Q223" s="145"/>
      <c r="R223" s="145"/>
      <c r="S223" s="145"/>
      <c r="T223" s="145"/>
      <c r="U223" s="147"/>
    </row>
    <row r="224" spans="1:21" ht="15.75" thickBot="1" x14ac:dyDescent="0.3">
      <c r="A224" s="138" t="s">
        <v>100</v>
      </c>
      <c r="B224" s="138"/>
      <c r="R224" s="139" t="s">
        <v>81</v>
      </c>
      <c r="S224" s="140"/>
    </row>
    <row r="225" spans="1:21" x14ac:dyDescent="0.25">
      <c r="A225" s="131" t="s">
        <v>75</v>
      </c>
      <c r="B225" s="131"/>
    </row>
    <row r="226" spans="1:21" x14ac:dyDescent="0.25">
      <c r="A226" s="131" t="s">
        <v>101</v>
      </c>
      <c r="B226" s="131"/>
    </row>
    <row r="227" spans="1:21" x14ac:dyDescent="0.25">
      <c r="A227" s="131" t="s">
        <v>102</v>
      </c>
      <c r="B227" s="131"/>
    </row>
    <row r="228" spans="1:21" x14ac:dyDescent="0.25">
      <c r="A228" s="131" t="s">
        <v>103</v>
      </c>
      <c r="B228" s="131"/>
    </row>
    <row r="229" spans="1:21" x14ac:dyDescent="0.25">
      <c r="A229" s="131" t="s">
        <v>104</v>
      </c>
      <c r="B229" s="131"/>
    </row>
    <row r="230" spans="1:21" ht="15.75" thickBot="1" x14ac:dyDescent="0.3">
      <c r="A230" s="143" t="s">
        <v>105</v>
      </c>
      <c r="B230" s="143"/>
    </row>
    <row r="231" spans="1:21" ht="15.75" thickBot="1" x14ac:dyDescent="0.3">
      <c r="A231" s="47" t="s">
        <v>27</v>
      </c>
      <c r="B231" s="48" t="s">
        <v>16</v>
      </c>
      <c r="C231" s="16" t="s">
        <v>0</v>
      </c>
      <c r="D231" s="16" t="s">
        <v>1</v>
      </c>
      <c r="E231" s="16" t="s">
        <v>2</v>
      </c>
      <c r="F231" s="16" t="s">
        <v>3</v>
      </c>
      <c r="G231" s="16" t="s">
        <v>4</v>
      </c>
      <c r="H231" s="16" t="s">
        <v>5</v>
      </c>
      <c r="I231" s="16" t="s">
        <v>6</v>
      </c>
      <c r="J231" s="16" t="s">
        <v>7</v>
      </c>
      <c r="K231" s="16" t="s">
        <v>8</v>
      </c>
      <c r="L231" s="16" t="s">
        <v>9</v>
      </c>
      <c r="M231" s="16" t="s">
        <v>10</v>
      </c>
      <c r="N231" s="17" t="s">
        <v>11</v>
      </c>
      <c r="P231" s="50" t="s">
        <v>22</v>
      </c>
      <c r="Q231" s="16" t="s">
        <v>23</v>
      </c>
      <c r="R231" s="16" t="s">
        <v>24</v>
      </c>
      <c r="S231" s="16" t="s">
        <v>25</v>
      </c>
      <c r="T231" s="16" t="s">
        <v>26</v>
      </c>
      <c r="U231" s="17" t="s">
        <v>35</v>
      </c>
    </row>
    <row r="232" spans="1:21" x14ac:dyDescent="0.25">
      <c r="A232" s="49" t="s">
        <v>28</v>
      </c>
      <c r="B232" s="18">
        <v>42.1</v>
      </c>
      <c r="C232" s="10">
        <v>44.5</v>
      </c>
      <c r="D232" s="10">
        <v>53.1</v>
      </c>
      <c r="E232" s="10">
        <v>61</v>
      </c>
      <c r="F232" s="10">
        <v>70.900000000000006</v>
      </c>
      <c r="G232" s="10">
        <v>81.400000000000006</v>
      </c>
      <c r="H232" s="10">
        <v>89.1</v>
      </c>
      <c r="I232" s="10">
        <v>87.1</v>
      </c>
      <c r="J232" s="10">
        <v>77.599999999999994</v>
      </c>
      <c r="K232" s="10">
        <v>63.7</v>
      </c>
      <c r="L232" s="10">
        <v>49.6</v>
      </c>
      <c r="M232" s="10">
        <v>41.6</v>
      </c>
      <c r="N232" s="11">
        <v>63.6</v>
      </c>
      <c r="P232" s="32"/>
      <c r="Q232" s="10"/>
      <c r="R232" s="10"/>
      <c r="S232" s="10"/>
      <c r="T232" s="10"/>
      <c r="U232" s="11"/>
    </row>
    <row r="233" spans="1:21" x14ac:dyDescent="0.25">
      <c r="A233" s="22" t="s">
        <v>29</v>
      </c>
      <c r="B233" s="19">
        <v>26.8</v>
      </c>
      <c r="C233" s="5">
        <v>29.4</v>
      </c>
      <c r="D233" s="5">
        <v>37.700000000000003</v>
      </c>
      <c r="E233" s="5">
        <v>45.4</v>
      </c>
      <c r="F233" s="5">
        <v>55.3</v>
      </c>
      <c r="G233" s="5">
        <v>65</v>
      </c>
      <c r="H233" s="5">
        <v>71.900000000000006</v>
      </c>
      <c r="I233" s="5">
        <v>70.099999999999994</v>
      </c>
      <c r="J233" s="5">
        <v>60.6</v>
      </c>
      <c r="K233" s="5">
        <v>47.3</v>
      </c>
      <c r="L233" s="5">
        <v>35.200000000000003</v>
      </c>
      <c r="M233" s="5">
        <v>27</v>
      </c>
      <c r="N233" s="7">
        <v>47.7</v>
      </c>
      <c r="P233" s="29">
        <f>($AC$9*((0.46*CONVERT(F233,"F","C"))+8))*31</f>
        <v>138.42808888888888</v>
      </c>
      <c r="Q233" s="27">
        <f>($AD$9*((0.46*CONVERT(G233,"F","C"))+8))*30</f>
        <v>167.62</v>
      </c>
      <c r="R233" s="27">
        <f>($AE$9*((0.46*CONVERT(H233,"F","C"))+8))*31</f>
        <v>186.15190000000001</v>
      </c>
      <c r="S233" s="27">
        <f>($AF$9*((0.46*CONVERT(I233,"F","C"))+8))*31</f>
        <v>170.44936666666663</v>
      </c>
      <c r="T233" s="27">
        <f>($AG$9*((0.46*CONVERT(J233,"F","C"))+8))*30</f>
        <v>128.59466666666668</v>
      </c>
      <c r="U233" s="30">
        <f>SUM(P233:T233)</f>
        <v>791.24402222222216</v>
      </c>
    </row>
    <row r="234" spans="1:21" x14ac:dyDescent="0.25">
      <c r="A234" s="22" t="s">
        <v>30</v>
      </c>
      <c r="B234" s="19">
        <v>11.6</v>
      </c>
      <c r="C234" s="5">
        <v>14.4</v>
      </c>
      <c r="D234" s="5">
        <v>22.2</v>
      </c>
      <c r="E234" s="5">
        <v>29.8</v>
      </c>
      <c r="F234" s="5">
        <v>39.700000000000003</v>
      </c>
      <c r="G234" s="5">
        <v>48.7</v>
      </c>
      <c r="H234" s="5">
        <v>54.7</v>
      </c>
      <c r="I234" s="5">
        <v>53.1</v>
      </c>
      <c r="J234" s="5">
        <v>43.6</v>
      </c>
      <c r="K234" s="5">
        <v>31</v>
      </c>
      <c r="L234" s="5">
        <v>20.9</v>
      </c>
      <c r="M234" s="5">
        <v>12.5</v>
      </c>
      <c r="N234" s="7">
        <v>31.9</v>
      </c>
      <c r="P234" s="28"/>
      <c r="Q234" s="5"/>
      <c r="R234" s="5"/>
      <c r="S234" s="5"/>
      <c r="T234" s="5"/>
      <c r="U234" s="7"/>
    </row>
    <row r="235" spans="1:21" ht="15.75" thickBot="1" x14ac:dyDescent="0.3">
      <c r="A235" s="22" t="s">
        <v>31</v>
      </c>
      <c r="B235" s="19">
        <v>0</v>
      </c>
      <c r="C235" s="5">
        <v>0</v>
      </c>
      <c r="D235" s="5">
        <v>0</v>
      </c>
      <c r="E235" s="5">
        <v>1</v>
      </c>
      <c r="F235" s="5">
        <v>9</v>
      </c>
      <c r="G235" s="5">
        <v>85</v>
      </c>
      <c r="H235" s="5">
        <v>224</v>
      </c>
      <c r="I235" s="5">
        <v>174</v>
      </c>
      <c r="J235" s="5">
        <v>42</v>
      </c>
      <c r="K235" s="5">
        <v>1</v>
      </c>
      <c r="L235" s="5">
        <v>0</v>
      </c>
      <c r="M235" s="5">
        <v>0</v>
      </c>
      <c r="N235" s="7">
        <v>534</v>
      </c>
      <c r="P235" s="28"/>
      <c r="Q235" s="5"/>
      <c r="R235" s="5"/>
      <c r="S235" s="5"/>
      <c r="T235" s="5"/>
      <c r="U235" s="37"/>
    </row>
    <row r="236" spans="1:21" x14ac:dyDescent="0.25">
      <c r="A236" s="22" t="s">
        <v>32</v>
      </c>
      <c r="B236" s="19">
        <v>1183</v>
      </c>
      <c r="C236" s="5">
        <v>995</v>
      </c>
      <c r="D236" s="5">
        <v>848</v>
      </c>
      <c r="E236" s="5">
        <v>588</v>
      </c>
      <c r="F236" s="5">
        <v>309</v>
      </c>
      <c r="G236" s="5">
        <v>83</v>
      </c>
      <c r="H236" s="5">
        <v>10</v>
      </c>
      <c r="I236" s="5">
        <v>16</v>
      </c>
      <c r="J236" s="5">
        <v>174</v>
      </c>
      <c r="K236" s="5">
        <v>548</v>
      </c>
      <c r="L236" s="5">
        <v>892</v>
      </c>
      <c r="M236" s="5">
        <v>1176</v>
      </c>
      <c r="N236" s="7">
        <v>6823</v>
      </c>
      <c r="P236" s="28"/>
      <c r="Q236" s="5"/>
      <c r="R236" s="5"/>
      <c r="S236" s="5"/>
      <c r="T236" s="36"/>
      <c r="U236" s="39" t="s">
        <v>36</v>
      </c>
    </row>
    <row r="237" spans="1:21" ht="15.75" thickBot="1" x14ac:dyDescent="0.3">
      <c r="A237" s="22" t="s">
        <v>33</v>
      </c>
      <c r="B237" s="19">
        <v>0.23</v>
      </c>
      <c r="C237" s="5">
        <v>0.26</v>
      </c>
      <c r="D237" s="5">
        <v>1</v>
      </c>
      <c r="E237" s="5">
        <v>1.58</v>
      </c>
      <c r="F237" s="5">
        <v>2.06</v>
      </c>
      <c r="G237" s="5">
        <v>2.23</v>
      </c>
      <c r="H237" s="5">
        <v>2</v>
      </c>
      <c r="I237" s="5">
        <v>1.65</v>
      </c>
      <c r="J237" s="5">
        <v>1.24</v>
      </c>
      <c r="K237" s="5">
        <v>1.1100000000000001</v>
      </c>
      <c r="L237" s="5">
        <v>0.57999999999999996</v>
      </c>
      <c r="M237" s="5">
        <v>0.28000000000000003</v>
      </c>
      <c r="N237" s="7">
        <v>14.22</v>
      </c>
      <c r="P237" s="28"/>
      <c r="Q237" s="5"/>
      <c r="R237" s="5"/>
      <c r="S237" s="5"/>
      <c r="T237" s="36"/>
      <c r="U237" s="25">
        <f>CONVERT(SUM(F237:J237),"in","mm")</f>
        <v>233.172</v>
      </c>
    </row>
    <row r="238" spans="1:21" ht="15.75" thickBot="1" x14ac:dyDescent="0.3">
      <c r="A238" s="23" t="s">
        <v>34</v>
      </c>
      <c r="B238" s="20">
        <v>5.9</v>
      </c>
      <c r="C238" s="8">
        <v>5.0999999999999996</v>
      </c>
      <c r="D238" s="8">
        <v>8.5</v>
      </c>
      <c r="E238" s="8">
        <v>4.8</v>
      </c>
      <c r="F238" s="8">
        <v>0.4</v>
      </c>
      <c r="G238" s="8">
        <v>0</v>
      </c>
      <c r="H238" s="8">
        <v>0</v>
      </c>
      <c r="I238" s="8">
        <v>0</v>
      </c>
      <c r="J238" s="8">
        <v>1.2</v>
      </c>
      <c r="K238" s="8">
        <v>1.9</v>
      </c>
      <c r="L238" s="8">
        <v>7.8</v>
      </c>
      <c r="M238" s="8">
        <v>5.0999999999999996</v>
      </c>
      <c r="N238" s="9">
        <v>40.700000000000003</v>
      </c>
      <c r="P238" s="31"/>
      <c r="Q238" s="8"/>
      <c r="R238" s="8"/>
      <c r="S238" s="8"/>
      <c r="T238" s="8"/>
      <c r="U238" s="38"/>
    </row>
    <row r="239" spans="1:21" ht="15.75" thickBot="1" x14ac:dyDescent="0.3">
      <c r="A239" s="144"/>
      <c r="B239" s="145"/>
      <c r="C239" s="145"/>
      <c r="D239" s="145"/>
      <c r="E239" s="145"/>
      <c r="F239" s="145"/>
      <c r="G239" s="145"/>
      <c r="H239" s="145"/>
      <c r="I239" s="145"/>
      <c r="J239" s="145"/>
      <c r="K239" s="145"/>
      <c r="L239" s="145"/>
      <c r="M239" s="145"/>
      <c r="N239" s="145"/>
      <c r="O239" s="146"/>
      <c r="P239" s="145"/>
      <c r="Q239" s="145"/>
      <c r="R239" s="145"/>
      <c r="S239" s="145"/>
      <c r="T239" s="145"/>
      <c r="U239" s="147"/>
    </row>
    <row r="240" spans="1:21" ht="15.75" thickBot="1" x14ac:dyDescent="0.3">
      <c r="A240" s="138" t="s">
        <v>94</v>
      </c>
      <c r="B240" s="138"/>
      <c r="R240" s="139" t="s">
        <v>81</v>
      </c>
      <c r="S240" s="140"/>
    </row>
    <row r="241" spans="1:21" x14ac:dyDescent="0.25">
      <c r="A241" s="131" t="s">
        <v>75</v>
      </c>
      <c r="B241" s="131"/>
    </row>
    <row r="242" spans="1:21" x14ac:dyDescent="0.25">
      <c r="A242" s="131" t="s">
        <v>95</v>
      </c>
      <c r="B242" s="131"/>
    </row>
    <row r="243" spans="1:21" x14ac:dyDescent="0.25">
      <c r="A243" s="131" t="s">
        <v>96</v>
      </c>
      <c r="B243" s="131"/>
    </row>
    <row r="244" spans="1:21" x14ac:dyDescent="0.25">
      <c r="A244" s="131" t="s">
        <v>97</v>
      </c>
      <c r="B244" s="131"/>
    </row>
    <row r="245" spans="1:21" x14ac:dyDescent="0.25">
      <c r="A245" s="131" t="s">
        <v>98</v>
      </c>
      <c r="B245" s="131"/>
    </row>
    <row r="246" spans="1:21" ht="15.75" thickBot="1" x14ac:dyDescent="0.3">
      <c r="A246" s="131" t="s">
        <v>99</v>
      </c>
      <c r="B246" s="131"/>
    </row>
    <row r="247" spans="1:21" ht="15.75" thickBot="1" x14ac:dyDescent="0.3">
      <c r="A247" s="47" t="s">
        <v>27</v>
      </c>
      <c r="B247" s="48" t="s">
        <v>16</v>
      </c>
      <c r="C247" s="16" t="s">
        <v>0</v>
      </c>
      <c r="D247" s="16" t="s">
        <v>1</v>
      </c>
      <c r="E247" s="16" t="s">
        <v>2</v>
      </c>
      <c r="F247" s="16" t="s">
        <v>3</v>
      </c>
      <c r="G247" s="16" t="s">
        <v>4</v>
      </c>
      <c r="H247" s="16" t="s">
        <v>5</v>
      </c>
      <c r="I247" s="16" t="s">
        <v>6</v>
      </c>
      <c r="J247" s="16" t="s">
        <v>7</v>
      </c>
      <c r="K247" s="16" t="s">
        <v>8</v>
      </c>
      <c r="L247" s="16" t="s">
        <v>9</v>
      </c>
      <c r="M247" s="55" t="s">
        <v>10</v>
      </c>
      <c r="N247" s="51" t="s">
        <v>11</v>
      </c>
      <c r="P247" s="50" t="s">
        <v>22</v>
      </c>
      <c r="Q247" s="16" t="s">
        <v>23</v>
      </c>
      <c r="R247" s="16" t="s">
        <v>24</v>
      </c>
      <c r="S247" s="16" t="s">
        <v>25</v>
      </c>
      <c r="T247" s="16" t="s">
        <v>26</v>
      </c>
      <c r="U247" s="17" t="s">
        <v>35</v>
      </c>
    </row>
    <row r="248" spans="1:21" x14ac:dyDescent="0.25">
      <c r="A248" s="49" t="s">
        <v>28</v>
      </c>
      <c r="B248" s="18">
        <v>41.8</v>
      </c>
      <c r="C248" s="10">
        <v>46.1</v>
      </c>
      <c r="D248" s="10">
        <v>55.8</v>
      </c>
      <c r="E248" s="10">
        <v>64.099999999999994</v>
      </c>
      <c r="F248" s="10">
        <v>73.599999999999994</v>
      </c>
      <c r="G248" s="10">
        <v>84</v>
      </c>
      <c r="H248" s="10">
        <v>91.2</v>
      </c>
      <c r="I248" s="10">
        <v>88.9</v>
      </c>
      <c r="J248" s="10">
        <v>80.099999999999994</v>
      </c>
      <c r="K248" s="10">
        <v>66.7</v>
      </c>
      <c r="L248" s="10">
        <v>52.6</v>
      </c>
      <c r="M248" s="56">
        <v>41.4</v>
      </c>
      <c r="N248" s="57">
        <v>65.599999999999994</v>
      </c>
      <c r="P248" s="32"/>
      <c r="Q248" s="10"/>
      <c r="R248" s="10"/>
      <c r="S248" s="10"/>
      <c r="T248" s="10"/>
      <c r="U248" s="11"/>
    </row>
    <row r="249" spans="1:21" x14ac:dyDescent="0.25">
      <c r="A249" s="22" t="s">
        <v>29</v>
      </c>
      <c r="B249" s="19">
        <v>28.1</v>
      </c>
      <c r="C249" s="5">
        <v>32.200000000000003</v>
      </c>
      <c r="D249" s="5">
        <v>41</v>
      </c>
      <c r="E249" s="5">
        <v>49.5</v>
      </c>
      <c r="F249" s="5">
        <v>59.7</v>
      </c>
      <c r="G249" s="5">
        <v>69.900000000000006</v>
      </c>
      <c r="H249" s="5">
        <v>76.3</v>
      </c>
      <c r="I249" s="5">
        <v>74.2</v>
      </c>
      <c r="J249" s="5">
        <v>64.2</v>
      </c>
      <c r="K249" s="5">
        <v>50.9</v>
      </c>
      <c r="L249" s="5">
        <v>38.299999999999997</v>
      </c>
      <c r="M249" s="36">
        <v>27.9</v>
      </c>
      <c r="N249" s="54">
        <v>51.1</v>
      </c>
      <c r="P249" s="29">
        <f>($AC$9*((0.46*CONVERT(F249,"F","C"))+8))*31</f>
        <v>149.5825777777778</v>
      </c>
      <c r="Q249" s="27">
        <f>($AD$9*((0.46*CONVERT(G249,"F","C"))+8))*30</f>
        <v>180.39266666666668</v>
      </c>
      <c r="R249" s="27">
        <f>($AE$9*((0.46*CONVERT(H249,"F","C"))+8))*31</f>
        <v>197.65496666666664</v>
      </c>
      <c r="S249" s="27">
        <f>($AF$9*((0.46*CONVERT(I249,"F","C"))+8))*31</f>
        <v>180.51851111111114</v>
      </c>
      <c r="T249" s="27">
        <f>($AG$9*((0.46*CONVERT(J249,"F","C"))+8))*30</f>
        <v>136.32266666666666</v>
      </c>
      <c r="U249" s="30">
        <f>SUM(P249:T249)</f>
        <v>844.4713888888889</v>
      </c>
    </row>
    <row r="250" spans="1:21" x14ac:dyDescent="0.25">
      <c r="A250" s="22" t="s">
        <v>30</v>
      </c>
      <c r="B250" s="19">
        <v>14.4</v>
      </c>
      <c r="C250" s="5">
        <v>18.2</v>
      </c>
      <c r="D250" s="5">
        <v>26.2</v>
      </c>
      <c r="E250" s="5">
        <v>34.799999999999997</v>
      </c>
      <c r="F250" s="5">
        <v>45.8</v>
      </c>
      <c r="G250" s="5">
        <v>55.7</v>
      </c>
      <c r="H250" s="5">
        <v>61.4</v>
      </c>
      <c r="I250" s="5">
        <v>59.4</v>
      </c>
      <c r="J250" s="5">
        <v>48.2</v>
      </c>
      <c r="K250" s="5">
        <v>35</v>
      </c>
      <c r="L250" s="5">
        <v>24</v>
      </c>
      <c r="M250" s="36">
        <v>14.5</v>
      </c>
      <c r="N250" s="54">
        <v>36.6</v>
      </c>
      <c r="P250" s="28"/>
      <c r="Q250" s="5"/>
      <c r="R250" s="5"/>
      <c r="S250" s="5"/>
      <c r="T250" s="5"/>
      <c r="U250" s="7"/>
    </row>
    <row r="251" spans="1:21" ht="15.75" thickBot="1" x14ac:dyDescent="0.3">
      <c r="A251" s="22" t="s">
        <v>31</v>
      </c>
      <c r="B251" s="19">
        <v>0</v>
      </c>
      <c r="C251" s="5">
        <v>0</v>
      </c>
      <c r="D251" s="5" t="s">
        <v>12</v>
      </c>
      <c r="E251" s="5">
        <v>2</v>
      </c>
      <c r="F251" s="5">
        <v>40</v>
      </c>
      <c r="G251" s="5">
        <v>184</v>
      </c>
      <c r="H251" s="5">
        <v>354</v>
      </c>
      <c r="I251" s="5">
        <v>290</v>
      </c>
      <c r="J251" s="5">
        <v>89</v>
      </c>
      <c r="K251" s="5">
        <v>3</v>
      </c>
      <c r="L251" s="5">
        <v>0</v>
      </c>
      <c r="M251" s="36">
        <v>0</v>
      </c>
      <c r="N251" s="54">
        <v>962</v>
      </c>
      <c r="P251" s="28"/>
      <c r="Q251" s="5"/>
      <c r="R251" s="5"/>
      <c r="S251" s="5"/>
      <c r="T251" s="5"/>
      <c r="U251" s="37"/>
    </row>
    <row r="252" spans="1:21" x14ac:dyDescent="0.25">
      <c r="A252" s="22" t="s">
        <v>32</v>
      </c>
      <c r="B252" s="19">
        <v>1144</v>
      </c>
      <c r="C252" s="5">
        <v>920</v>
      </c>
      <c r="D252" s="5">
        <v>744</v>
      </c>
      <c r="E252" s="5">
        <v>469</v>
      </c>
      <c r="F252" s="5">
        <v>204</v>
      </c>
      <c r="G252" s="5">
        <v>38</v>
      </c>
      <c r="H252" s="5">
        <v>4</v>
      </c>
      <c r="I252" s="5">
        <v>7</v>
      </c>
      <c r="J252" s="5">
        <v>115</v>
      </c>
      <c r="K252" s="5">
        <v>441</v>
      </c>
      <c r="L252" s="5">
        <v>801</v>
      </c>
      <c r="M252" s="36">
        <v>1148</v>
      </c>
      <c r="N252" s="54">
        <v>6035</v>
      </c>
      <c r="P252" s="28"/>
      <c r="Q252" s="5"/>
      <c r="R252" s="5"/>
      <c r="S252" s="5"/>
      <c r="T252" s="36"/>
      <c r="U252" s="39" t="s">
        <v>36</v>
      </c>
    </row>
    <row r="253" spans="1:21" ht="15.75" thickBot="1" x14ac:dyDescent="0.3">
      <c r="A253" s="22" t="s">
        <v>33</v>
      </c>
      <c r="B253" s="19">
        <v>0.28999999999999998</v>
      </c>
      <c r="C253" s="5">
        <v>0.34</v>
      </c>
      <c r="D253" s="5">
        <v>1.05</v>
      </c>
      <c r="E253" s="5">
        <v>1.27</v>
      </c>
      <c r="F253" s="5">
        <v>2.34</v>
      </c>
      <c r="G253" s="5">
        <v>2.8</v>
      </c>
      <c r="H253" s="5">
        <v>2.63</v>
      </c>
      <c r="I253" s="5">
        <v>1.84</v>
      </c>
      <c r="J253" s="5">
        <v>1.1499999999999999</v>
      </c>
      <c r="K253" s="5">
        <v>1.21</v>
      </c>
      <c r="L253" s="5">
        <v>0.57999999999999996</v>
      </c>
      <c r="M253" s="36">
        <v>0.39</v>
      </c>
      <c r="N253" s="54">
        <v>15.89</v>
      </c>
      <c r="P253" s="28"/>
      <c r="Q253" s="5"/>
      <c r="R253" s="5"/>
      <c r="S253" s="5"/>
      <c r="T253" s="36"/>
      <c r="U253" s="25">
        <f>CONVERT(SUM(F253:J253),"in","mm")</f>
        <v>273.30399999999997</v>
      </c>
    </row>
    <row r="254" spans="1:21" ht="15.75" thickBot="1" x14ac:dyDescent="0.3">
      <c r="A254" s="23" t="s">
        <v>34</v>
      </c>
      <c r="B254" s="20">
        <v>4</v>
      </c>
      <c r="C254" s="8">
        <v>4.2</v>
      </c>
      <c r="D254" s="8">
        <v>4</v>
      </c>
      <c r="E254" s="8">
        <v>2.2999999999999998</v>
      </c>
      <c r="F254" s="8">
        <v>0</v>
      </c>
      <c r="G254" s="8">
        <v>0</v>
      </c>
      <c r="H254" s="8">
        <v>0</v>
      </c>
      <c r="I254" s="8">
        <v>0</v>
      </c>
      <c r="J254" s="8">
        <v>0.2</v>
      </c>
      <c r="K254" s="8">
        <v>0.2</v>
      </c>
      <c r="L254" s="8">
        <v>4.2</v>
      </c>
      <c r="M254" s="53">
        <v>5.8</v>
      </c>
      <c r="N254" s="25">
        <v>24.9</v>
      </c>
      <c r="P254" s="31"/>
      <c r="Q254" s="8"/>
      <c r="R254" s="8"/>
      <c r="S254" s="8"/>
      <c r="T254" s="8"/>
      <c r="U254" s="38"/>
    </row>
    <row r="255" spans="1:21" ht="15.75" thickBot="1" x14ac:dyDescent="0.3">
      <c r="A255" s="144"/>
      <c r="B255" s="145"/>
      <c r="C255" s="145"/>
      <c r="D255" s="145"/>
      <c r="E255" s="145"/>
      <c r="F255" s="145"/>
      <c r="G255" s="145"/>
      <c r="H255" s="145"/>
      <c r="I255" s="145"/>
      <c r="J255" s="145"/>
      <c r="K255" s="145"/>
      <c r="L255" s="145"/>
      <c r="M255" s="145"/>
      <c r="N255" s="145"/>
      <c r="O255" s="146"/>
      <c r="P255" s="145"/>
      <c r="Q255" s="145"/>
      <c r="R255" s="145"/>
      <c r="S255" s="145"/>
      <c r="T255" s="145"/>
      <c r="U255" s="147"/>
    </row>
    <row r="256" spans="1:21" x14ac:dyDescent="0.25">
      <c r="A256" s="1"/>
      <c r="B256" s="1"/>
    </row>
    <row r="257" spans="1:2" x14ac:dyDescent="0.25">
      <c r="A257" s="1"/>
      <c r="B257" s="1"/>
    </row>
    <row r="258" spans="1:2" x14ac:dyDescent="0.25">
      <c r="A258" s="1"/>
      <c r="B258" s="1"/>
    </row>
    <row r="259" spans="1:2" x14ac:dyDescent="0.25">
      <c r="A259" s="1"/>
      <c r="B259" s="1"/>
    </row>
    <row r="260" spans="1:2" x14ac:dyDescent="0.25">
      <c r="A260" s="1"/>
      <c r="B260" s="1"/>
    </row>
    <row r="261" spans="1:2" x14ac:dyDescent="0.25">
      <c r="A261" s="1"/>
      <c r="B261" s="1"/>
    </row>
    <row r="262" spans="1:2" x14ac:dyDescent="0.25">
      <c r="A262" s="1"/>
      <c r="B262" s="1"/>
    </row>
    <row r="263" spans="1:2" x14ac:dyDescent="0.25">
      <c r="A263" s="1"/>
      <c r="B263" s="1"/>
    </row>
    <row r="264" spans="1:2" x14ac:dyDescent="0.25">
      <c r="A264" s="1"/>
      <c r="B264" s="1"/>
    </row>
    <row r="265" spans="1:2" x14ac:dyDescent="0.25">
      <c r="A265" s="1"/>
      <c r="B265" s="1"/>
    </row>
  </sheetData>
  <mergeCells count="146">
    <mergeCell ref="W3:W4"/>
    <mergeCell ref="R1:S1"/>
    <mergeCell ref="A208:U208"/>
    <mergeCell ref="A223:U223"/>
    <mergeCell ref="A239:U239"/>
    <mergeCell ref="A112:U112"/>
    <mergeCell ref="A96:U96"/>
    <mergeCell ref="A80:U80"/>
    <mergeCell ref="A64:U64"/>
    <mergeCell ref="A48:U48"/>
    <mergeCell ref="A32:U32"/>
    <mergeCell ref="A16:U16"/>
    <mergeCell ref="A6:B6"/>
    <mergeCell ref="A7:B7"/>
    <mergeCell ref="A17:B17"/>
    <mergeCell ref="A18:B18"/>
    <mergeCell ref="A1:B1"/>
    <mergeCell ref="A2:B2"/>
    <mergeCell ref="A3:B3"/>
    <mergeCell ref="A4:B4"/>
    <mergeCell ref="A5:B5"/>
    <mergeCell ref="R17:S17"/>
    <mergeCell ref="R33:S33"/>
    <mergeCell ref="R49:S49"/>
    <mergeCell ref="A255:U255"/>
    <mergeCell ref="A176:U176"/>
    <mergeCell ref="A160:U160"/>
    <mergeCell ref="A144:U144"/>
    <mergeCell ref="A128:U128"/>
    <mergeCell ref="R177:S177"/>
    <mergeCell ref="R193:S193"/>
    <mergeCell ref="R209:S209"/>
    <mergeCell ref="R224:S224"/>
    <mergeCell ref="R240:S240"/>
    <mergeCell ref="A243:B243"/>
    <mergeCell ref="A244:B244"/>
    <mergeCell ref="A245:B245"/>
    <mergeCell ref="A246:B246"/>
    <mergeCell ref="A211:B211"/>
    <mergeCell ref="A212:B212"/>
    <mergeCell ref="R145:S145"/>
    <mergeCell ref="R161:S161"/>
    <mergeCell ref="A213:B213"/>
    <mergeCell ref="A214:B214"/>
    <mergeCell ref="A215:B215"/>
    <mergeCell ref="A193:B193"/>
    <mergeCell ref="A194:B194"/>
    <mergeCell ref="A195:B195"/>
    <mergeCell ref="R65:S65"/>
    <mergeCell ref="R81:S81"/>
    <mergeCell ref="A19:B19"/>
    <mergeCell ref="A20:B20"/>
    <mergeCell ref="A21:B21"/>
    <mergeCell ref="A22:B22"/>
    <mergeCell ref="A23:B23"/>
    <mergeCell ref="A52:B52"/>
    <mergeCell ref="A33:B33"/>
    <mergeCell ref="A34:B34"/>
    <mergeCell ref="A35:B35"/>
    <mergeCell ref="A36:B36"/>
    <mergeCell ref="A37:B37"/>
    <mergeCell ref="A65:B65"/>
    <mergeCell ref="A66:B66"/>
    <mergeCell ref="A67:B67"/>
    <mergeCell ref="A68:B68"/>
    <mergeCell ref="A69:B69"/>
    <mergeCell ref="A70:B70"/>
    <mergeCell ref="A71:B71"/>
    <mergeCell ref="A81:B81"/>
    <mergeCell ref="A50:B50"/>
    <mergeCell ref="A51:B51"/>
    <mergeCell ref="R97:S97"/>
    <mergeCell ref="R113:S113"/>
    <mergeCell ref="R129:S129"/>
    <mergeCell ref="A240:B240"/>
    <mergeCell ref="A241:B241"/>
    <mergeCell ref="A242:B242"/>
    <mergeCell ref="A224:B224"/>
    <mergeCell ref="A225:B225"/>
    <mergeCell ref="A226:B226"/>
    <mergeCell ref="A227:B227"/>
    <mergeCell ref="A228:B228"/>
    <mergeCell ref="A229:B229"/>
    <mergeCell ref="A230:B230"/>
    <mergeCell ref="A177:B177"/>
    <mergeCell ref="A178:B178"/>
    <mergeCell ref="A179:B179"/>
    <mergeCell ref="A180:B180"/>
    <mergeCell ref="A181:B181"/>
    <mergeCell ref="A182:B182"/>
    <mergeCell ref="A183:B183"/>
    <mergeCell ref="A161:B161"/>
    <mergeCell ref="A162:B162"/>
    <mergeCell ref="A163:B163"/>
    <mergeCell ref="A164:B164"/>
    <mergeCell ref="A196:B196"/>
    <mergeCell ref="A197:B197"/>
    <mergeCell ref="A198:B198"/>
    <mergeCell ref="A199:B199"/>
    <mergeCell ref="A210:B210"/>
    <mergeCell ref="A209:B209"/>
    <mergeCell ref="A165:B165"/>
    <mergeCell ref="A166:B166"/>
    <mergeCell ref="A167:B167"/>
    <mergeCell ref="A145:B145"/>
    <mergeCell ref="A146:B146"/>
    <mergeCell ref="A147:B147"/>
    <mergeCell ref="A148:B148"/>
    <mergeCell ref="A149:B149"/>
    <mergeCell ref="A150:B150"/>
    <mergeCell ref="A151:B151"/>
    <mergeCell ref="A134:B134"/>
    <mergeCell ref="A135:B135"/>
    <mergeCell ref="A82:B82"/>
    <mergeCell ref="A83:B83"/>
    <mergeCell ref="A84:B84"/>
    <mergeCell ref="A85:B85"/>
    <mergeCell ref="A86:B86"/>
    <mergeCell ref="A87:B87"/>
    <mergeCell ref="A129:B129"/>
    <mergeCell ref="A130:B130"/>
    <mergeCell ref="A131:B131"/>
    <mergeCell ref="A132:B132"/>
    <mergeCell ref="A133:B133"/>
    <mergeCell ref="A116:B116"/>
    <mergeCell ref="A117:B117"/>
    <mergeCell ref="A118:B118"/>
    <mergeCell ref="A119:B119"/>
    <mergeCell ref="W1:AJ1"/>
    <mergeCell ref="W2:AJ2"/>
    <mergeCell ref="A102:B102"/>
    <mergeCell ref="A103:B103"/>
    <mergeCell ref="A113:B113"/>
    <mergeCell ref="A114:B114"/>
    <mergeCell ref="A115:B115"/>
    <mergeCell ref="A97:B97"/>
    <mergeCell ref="A98:B98"/>
    <mergeCell ref="A99:B99"/>
    <mergeCell ref="A100:B100"/>
    <mergeCell ref="A101:B101"/>
    <mergeCell ref="A53:B53"/>
    <mergeCell ref="A54:B54"/>
    <mergeCell ref="A55:B55"/>
    <mergeCell ref="A38:B38"/>
    <mergeCell ref="A39:B39"/>
    <mergeCell ref="A49:B4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65"/>
  <sheetViews>
    <sheetView workbookViewId="0">
      <selection activeCell="C37" sqref="C37"/>
    </sheetView>
  </sheetViews>
  <sheetFormatPr defaultRowHeight="15" x14ac:dyDescent="0.25"/>
  <cols>
    <col min="1" max="2" width="11.85546875" customWidth="1"/>
    <col min="16" max="16" width="10" bestFit="1" customWidth="1"/>
    <col min="20" max="24" width="9.5703125" bestFit="1" customWidth="1"/>
    <col min="25" max="27" width="9.5703125" customWidth="1"/>
    <col min="28" max="28" width="30" bestFit="1" customWidth="1"/>
  </cols>
  <sheetData>
    <row r="1" spans="1:43" ht="15.75" thickBot="1" x14ac:dyDescent="0.3">
      <c r="A1" s="163" t="s">
        <v>74</v>
      </c>
      <c r="B1" s="163"/>
      <c r="T1" s="139" t="s">
        <v>81</v>
      </c>
      <c r="U1" s="140"/>
      <c r="AD1" s="157" t="s">
        <v>13</v>
      </c>
      <c r="AE1" s="158"/>
      <c r="AF1" s="158"/>
      <c r="AG1" s="158"/>
      <c r="AH1" s="158"/>
      <c r="AI1" s="158"/>
      <c r="AJ1" s="158"/>
      <c r="AK1" s="158"/>
      <c r="AL1" s="158"/>
      <c r="AM1" s="158"/>
      <c r="AN1" s="158"/>
      <c r="AO1" s="158"/>
      <c r="AP1" s="158"/>
      <c r="AQ1" s="159"/>
    </row>
    <row r="2" spans="1:43" ht="15.75" thickBot="1" x14ac:dyDescent="0.3">
      <c r="A2" s="163" t="s">
        <v>88</v>
      </c>
      <c r="B2" s="163"/>
      <c r="AD2" s="160"/>
      <c r="AE2" s="161"/>
      <c r="AF2" s="161"/>
      <c r="AG2" s="161"/>
      <c r="AH2" s="161"/>
      <c r="AI2" s="161"/>
      <c r="AJ2" s="161"/>
      <c r="AK2" s="161"/>
      <c r="AL2" s="161"/>
      <c r="AM2" s="161"/>
      <c r="AN2" s="161"/>
      <c r="AO2" s="161"/>
      <c r="AP2" s="161"/>
      <c r="AQ2" s="162"/>
    </row>
    <row r="3" spans="1:43" ht="15.75" thickBot="1" x14ac:dyDescent="0.3">
      <c r="A3" s="163" t="s">
        <v>168</v>
      </c>
      <c r="B3" s="163"/>
      <c r="AD3" s="148" t="s">
        <v>14</v>
      </c>
      <c r="AE3" s="74" t="s">
        <v>15</v>
      </c>
      <c r="AF3" s="75" t="s">
        <v>16</v>
      </c>
      <c r="AG3" s="75" t="s">
        <v>0</v>
      </c>
      <c r="AH3" s="75" t="s">
        <v>1</v>
      </c>
      <c r="AI3" s="75" t="s">
        <v>2</v>
      </c>
      <c r="AJ3" s="75" t="s">
        <v>3</v>
      </c>
      <c r="AK3" s="75" t="s">
        <v>17</v>
      </c>
      <c r="AL3" s="75" t="s">
        <v>18</v>
      </c>
      <c r="AM3" s="75" t="s">
        <v>6</v>
      </c>
      <c r="AN3" s="75" t="s">
        <v>19</v>
      </c>
      <c r="AO3" s="75" t="s">
        <v>8</v>
      </c>
      <c r="AP3" s="75" t="s">
        <v>9</v>
      </c>
      <c r="AQ3" s="76" t="s">
        <v>10</v>
      </c>
    </row>
    <row r="4" spans="1:43" ht="15.75" thickBot="1" x14ac:dyDescent="0.3">
      <c r="A4" s="163" t="s">
        <v>77</v>
      </c>
      <c r="B4" s="163"/>
      <c r="AD4" s="149"/>
      <c r="AE4" s="78" t="s">
        <v>20</v>
      </c>
      <c r="AF4" s="72" t="s">
        <v>18</v>
      </c>
      <c r="AG4" s="72" t="s">
        <v>6</v>
      </c>
      <c r="AH4" s="72" t="s">
        <v>19</v>
      </c>
      <c r="AI4" s="72" t="s">
        <v>8</v>
      </c>
      <c r="AJ4" s="72" t="s">
        <v>9</v>
      </c>
      <c r="AK4" s="72" t="s">
        <v>10</v>
      </c>
      <c r="AL4" s="72" t="s">
        <v>16</v>
      </c>
      <c r="AM4" s="72" t="s">
        <v>0</v>
      </c>
      <c r="AN4" s="72" t="s">
        <v>1</v>
      </c>
      <c r="AO4" s="72" t="s">
        <v>2</v>
      </c>
      <c r="AP4" s="72" t="s">
        <v>3</v>
      </c>
      <c r="AQ4" s="73" t="s">
        <v>17</v>
      </c>
    </row>
    <row r="5" spans="1:43" x14ac:dyDescent="0.25">
      <c r="A5" s="163" t="s">
        <v>78</v>
      </c>
      <c r="B5" s="163"/>
      <c r="AD5" s="83" t="s">
        <v>21</v>
      </c>
      <c r="AE5" s="79"/>
      <c r="AF5" s="70">
        <v>0.15</v>
      </c>
      <c r="AG5" s="70">
        <v>0.2</v>
      </c>
      <c r="AH5" s="70">
        <v>0.26</v>
      </c>
      <c r="AI5" s="70">
        <v>0.32</v>
      </c>
      <c r="AJ5" s="70">
        <v>0.38</v>
      </c>
      <c r="AK5" s="70">
        <v>0.41</v>
      </c>
      <c r="AL5" s="70">
        <v>0.4</v>
      </c>
      <c r="AM5" s="70">
        <v>0.34</v>
      </c>
      <c r="AN5" s="70">
        <v>0.28000000000000003</v>
      </c>
      <c r="AO5" s="70">
        <v>0.22</v>
      </c>
      <c r="AP5" s="70">
        <v>0.17</v>
      </c>
      <c r="AQ5" s="71">
        <v>0.13</v>
      </c>
    </row>
    <row r="6" spans="1:43" x14ac:dyDescent="0.25">
      <c r="A6" s="163" t="s">
        <v>169</v>
      </c>
      <c r="B6" s="163"/>
      <c r="AD6" s="84">
        <v>55</v>
      </c>
      <c r="AE6" s="80"/>
      <c r="AF6" s="64">
        <v>0.17</v>
      </c>
      <c r="AG6" s="64">
        <v>0.21</v>
      </c>
      <c r="AH6" s="64">
        <v>0.26</v>
      </c>
      <c r="AI6" s="64">
        <v>0.32</v>
      </c>
      <c r="AJ6" s="64">
        <v>0.36</v>
      </c>
      <c r="AK6" s="64">
        <v>0.39</v>
      </c>
      <c r="AL6" s="64">
        <v>0.38</v>
      </c>
      <c r="AM6" s="64">
        <v>0.33</v>
      </c>
      <c r="AN6" s="64">
        <v>0.28000000000000003</v>
      </c>
      <c r="AO6" s="64">
        <v>0.23</v>
      </c>
      <c r="AP6" s="64">
        <v>0.18</v>
      </c>
      <c r="AQ6" s="66">
        <v>0.16</v>
      </c>
    </row>
    <row r="7" spans="1:43" ht="15.75" thickBot="1" x14ac:dyDescent="0.3">
      <c r="A7" s="163" t="s">
        <v>170</v>
      </c>
      <c r="B7" s="163"/>
      <c r="T7" s="2"/>
      <c r="AD7" s="84">
        <v>50</v>
      </c>
      <c r="AE7" s="80"/>
      <c r="AF7" s="64">
        <v>0.19</v>
      </c>
      <c r="AG7" s="64">
        <v>0.23</v>
      </c>
      <c r="AH7" s="64">
        <v>0.27</v>
      </c>
      <c r="AI7" s="64">
        <v>0.31</v>
      </c>
      <c r="AJ7" s="64">
        <v>0.34</v>
      </c>
      <c r="AK7" s="64">
        <v>0.36</v>
      </c>
      <c r="AL7" s="64">
        <v>0.35</v>
      </c>
      <c r="AM7" s="64">
        <v>0.32</v>
      </c>
      <c r="AN7" s="64">
        <v>0.28000000000000003</v>
      </c>
      <c r="AO7" s="64">
        <v>0.24</v>
      </c>
      <c r="AP7" s="64">
        <v>0.2</v>
      </c>
      <c r="AQ7" s="66">
        <v>0.18</v>
      </c>
    </row>
    <row r="8" spans="1:43" ht="15.75" thickBot="1" x14ac:dyDescent="0.3">
      <c r="A8" s="47" t="s">
        <v>27</v>
      </c>
      <c r="B8" s="48" t="s">
        <v>16</v>
      </c>
      <c r="C8" s="16" t="s">
        <v>0</v>
      </c>
      <c r="D8" s="16" t="s">
        <v>1</v>
      </c>
      <c r="E8" s="16" t="s">
        <v>2</v>
      </c>
      <c r="F8" s="16" t="s">
        <v>3</v>
      </c>
      <c r="G8" s="16" t="s">
        <v>4</v>
      </c>
      <c r="H8" s="16" t="s">
        <v>5</v>
      </c>
      <c r="I8" s="16" t="s">
        <v>6</v>
      </c>
      <c r="J8" s="16" t="s">
        <v>7</v>
      </c>
      <c r="K8" s="16" t="s">
        <v>8</v>
      </c>
      <c r="L8" s="16" t="s">
        <v>9</v>
      </c>
      <c r="M8" s="55" t="s">
        <v>10</v>
      </c>
      <c r="N8" s="51" t="s">
        <v>11</v>
      </c>
      <c r="P8" s="50" t="s">
        <v>37</v>
      </c>
      <c r="Q8" s="16" t="s">
        <v>38</v>
      </c>
      <c r="R8" s="16" t="s">
        <v>39</v>
      </c>
      <c r="S8" s="16" t="s">
        <v>40</v>
      </c>
      <c r="T8" s="16" t="s">
        <v>22</v>
      </c>
      <c r="U8" s="16" t="s">
        <v>23</v>
      </c>
      <c r="V8" s="16" t="s">
        <v>24</v>
      </c>
      <c r="W8" s="16" t="s">
        <v>25</v>
      </c>
      <c r="X8" s="16" t="s">
        <v>41</v>
      </c>
      <c r="Y8" s="16" t="s">
        <v>42</v>
      </c>
      <c r="Z8" s="16" t="s">
        <v>43</v>
      </c>
      <c r="AA8" s="55" t="s">
        <v>44</v>
      </c>
      <c r="AB8" s="51" t="s">
        <v>214</v>
      </c>
      <c r="AD8" s="84">
        <v>45</v>
      </c>
      <c r="AE8" s="80"/>
      <c r="AF8" s="64">
        <v>0.2</v>
      </c>
      <c r="AG8" s="64">
        <v>0.23</v>
      </c>
      <c r="AH8" s="64">
        <v>0.27</v>
      </c>
      <c r="AI8" s="64">
        <v>0.3</v>
      </c>
      <c r="AJ8" s="64">
        <v>0.34</v>
      </c>
      <c r="AK8" s="64">
        <v>0.35</v>
      </c>
      <c r="AL8" s="64">
        <v>0.34</v>
      </c>
      <c r="AM8" s="64">
        <v>0.32</v>
      </c>
      <c r="AN8" s="64">
        <v>0.28000000000000003</v>
      </c>
      <c r="AO8" s="64">
        <v>0.24</v>
      </c>
      <c r="AP8" s="64">
        <v>0.21</v>
      </c>
      <c r="AQ8" s="66">
        <v>0.2</v>
      </c>
    </row>
    <row r="9" spans="1:43" x14ac:dyDescent="0.25">
      <c r="A9" s="49" t="s">
        <v>28</v>
      </c>
      <c r="B9" s="18">
        <v>40.299999999999997</v>
      </c>
      <c r="C9" s="10">
        <v>43.3</v>
      </c>
      <c r="D9" s="10">
        <v>52.3</v>
      </c>
      <c r="E9" s="10">
        <v>60.7</v>
      </c>
      <c r="F9" s="10">
        <v>70.599999999999994</v>
      </c>
      <c r="G9" s="10">
        <v>81.2</v>
      </c>
      <c r="H9" s="10">
        <v>88.3</v>
      </c>
      <c r="I9" s="10">
        <v>85.9</v>
      </c>
      <c r="J9" s="10">
        <v>76.900000000000006</v>
      </c>
      <c r="K9" s="10">
        <v>63.7</v>
      </c>
      <c r="L9" s="10">
        <v>49.8</v>
      </c>
      <c r="M9" s="56">
        <v>39.9</v>
      </c>
      <c r="N9" s="57">
        <v>62.8</v>
      </c>
      <c r="P9" s="32"/>
      <c r="Q9" s="10"/>
      <c r="R9" s="10"/>
      <c r="S9" s="10"/>
      <c r="T9" s="10"/>
      <c r="U9" s="10"/>
      <c r="V9" s="10"/>
      <c r="W9" s="10"/>
      <c r="X9" s="10"/>
      <c r="Y9" s="10"/>
      <c r="Z9" s="10"/>
      <c r="AA9" s="56"/>
      <c r="AB9" s="6"/>
      <c r="AD9" s="85">
        <v>40</v>
      </c>
      <c r="AE9" s="81"/>
      <c r="AF9" s="65">
        <v>0.22</v>
      </c>
      <c r="AG9" s="65">
        <v>0.24</v>
      </c>
      <c r="AH9" s="65">
        <v>0.27</v>
      </c>
      <c r="AI9" s="65">
        <v>0.3</v>
      </c>
      <c r="AJ9" s="65">
        <v>0.32</v>
      </c>
      <c r="AK9" s="65">
        <v>0.34</v>
      </c>
      <c r="AL9" s="65">
        <v>0.33</v>
      </c>
      <c r="AM9" s="65">
        <v>0.31</v>
      </c>
      <c r="AN9" s="65">
        <v>0.28000000000000003</v>
      </c>
      <c r="AO9" s="65">
        <v>0.25</v>
      </c>
      <c r="AP9" s="65">
        <v>0.22</v>
      </c>
      <c r="AQ9" s="67">
        <v>0.21</v>
      </c>
    </row>
    <row r="10" spans="1:43" ht="15.75" thickBot="1" x14ac:dyDescent="0.3">
      <c r="A10" s="22" t="s">
        <v>29</v>
      </c>
      <c r="B10" s="19">
        <v>28.6</v>
      </c>
      <c r="C10" s="5">
        <v>31.4</v>
      </c>
      <c r="D10" s="5">
        <v>39.200000000000003</v>
      </c>
      <c r="E10" s="5">
        <v>47</v>
      </c>
      <c r="F10" s="5">
        <v>57.1</v>
      </c>
      <c r="G10" s="5">
        <v>67.2</v>
      </c>
      <c r="H10" s="5">
        <v>74</v>
      </c>
      <c r="I10" s="5">
        <v>72.099999999999994</v>
      </c>
      <c r="J10" s="5">
        <v>63</v>
      </c>
      <c r="K10" s="5">
        <v>50.2</v>
      </c>
      <c r="L10" s="5">
        <v>37.6</v>
      </c>
      <c r="M10" s="36">
        <v>28.3</v>
      </c>
      <c r="N10" s="54">
        <v>49.7</v>
      </c>
      <c r="P10" s="99">
        <f>($AF$9*((0.46*CONVERT(B10,"F","C"))+8))*31</f>
        <v>48.634177777777779</v>
      </c>
      <c r="Q10" s="100">
        <f>($AG$9*((0.46*CONVERT(C10,"F","C"))+8))*28</f>
        <v>52.729599999999998</v>
      </c>
      <c r="R10" s="100">
        <f>($AH$9*((0.46*CONVERT(D10,"F","C"))+8))*31</f>
        <v>82.360800000000012</v>
      </c>
      <c r="S10" s="100">
        <f>($AI$9*((0.46*CONVERT(E10,"F","C"))+8))*30</f>
        <v>106.50000000000001</v>
      </c>
      <c r="T10" s="100">
        <f>($AJ$9*((0.46*CONVERT(F10,"F","C"))+8))*31</f>
        <v>142.9912888888889</v>
      </c>
      <c r="U10" s="100">
        <f>($AK$9*((0.46*CONVERT(G10,"F","C"))+8))*30</f>
        <v>173.35466666666667</v>
      </c>
      <c r="V10" s="100">
        <f>($AL$9*((0.46*CONVERT(H10,"F","C"))+8))*31</f>
        <v>191.64200000000002</v>
      </c>
      <c r="W10" s="100">
        <f>($AM$9*((0.46*CONVERT(I10,"F","C"))+8))*31</f>
        <v>175.36114444444445</v>
      </c>
      <c r="X10" s="100">
        <f>($AN$9*((0.46*CONVERT(J10,"F","C"))+8))*30</f>
        <v>133.7466666666667</v>
      </c>
      <c r="Y10" s="100">
        <f>($AO$9*((0.46*CONVERT(K10,"F","C"))+8))*31</f>
        <v>98.046111111111117</v>
      </c>
      <c r="Z10" s="100">
        <f>($AP$9*((0.46*CONVERT(L10,"F","C"))+8))*30</f>
        <v>62.245333333333335</v>
      </c>
      <c r="AA10" s="102">
        <f>($AQ$9*((0.46*CONVERT(M10,"F","C"))+8))*31</f>
        <v>45.924433333333333</v>
      </c>
      <c r="AB10" s="101">
        <f>SUM(T10:X10)</f>
        <v>817.09576666666669</v>
      </c>
      <c r="AD10" s="84">
        <v>35</v>
      </c>
      <c r="AE10" s="80"/>
      <c r="AF10" s="64">
        <v>0.23</v>
      </c>
      <c r="AG10" s="64">
        <v>0.25</v>
      </c>
      <c r="AH10" s="64">
        <v>0.27</v>
      </c>
      <c r="AI10" s="64">
        <v>0.28999999999999998</v>
      </c>
      <c r="AJ10" s="64">
        <v>0.31</v>
      </c>
      <c r="AK10" s="64">
        <v>0.32</v>
      </c>
      <c r="AL10" s="64">
        <v>0.32</v>
      </c>
      <c r="AM10" s="64">
        <v>0.3</v>
      </c>
      <c r="AN10" s="64">
        <v>0.28000000000000003</v>
      </c>
      <c r="AO10" s="64">
        <v>0.25</v>
      </c>
      <c r="AP10" s="64">
        <v>0.23</v>
      </c>
      <c r="AQ10" s="66">
        <v>0.22</v>
      </c>
    </row>
    <row r="11" spans="1:43" x14ac:dyDescent="0.25">
      <c r="A11" s="22" t="s">
        <v>30</v>
      </c>
      <c r="B11" s="19">
        <v>16.8</v>
      </c>
      <c r="C11" s="5">
        <v>19.5</v>
      </c>
      <c r="D11" s="5">
        <v>26.1</v>
      </c>
      <c r="E11" s="5">
        <v>33.299999999999997</v>
      </c>
      <c r="F11" s="5">
        <v>43.6</v>
      </c>
      <c r="G11" s="5">
        <v>53.3</v>
      </c>
      <c r="H11" s="5">
        <v>59.8</v>
      </c>
      <c r="I11" s="5">
        <v>58.3</v>
      </c>
      <c r="J11" s="5">
        <v>49</v>
      </c>
      <c r="K11" s="5">
        <v>36.799999999999997</v>
      </c>
      <c r="L11" s="5">
        <v>25.4</v>
      </c>
      <c r="M11" s="36">
        <v>16.7</v>
      </c>
      <c r="N11" s="54">
        <v>36.6</v>
      </c>
      <c r="P11" s="32"/>
      <c r="Q11" s="10"/>
      <c r="R11" s="10"/>
      <c r="S11" s="10"/>
      <c r="T11" s="10"/>
      <c r="U11" s="10"/>
      <c r="V11" s="10"/>
      <c r="W11" s="10"/>
      <c r="X11" s="10"/>
      <c r="Y11" s="10"/>
      <c r="Z11" s="10"/>
      <c r="AA11" s="10"/>
      <c r="AB11" s="11"/>
      <c r="AD11" s="84">
        <v>30</v>
      </c>
      <c r="AE11" s="80"/>
      <c r="AF11" s="64">
        <v>0.24</v>
      </c>
      <c r="AG11" s="64">
        <v>0.25</v>
      </c>
      <c r="AH11" s="64">
        <v>0.27</v>
      </c>
      <c r="AI11" s="64">
        <v>0.28999999999999998</v>
      </c>
      <c r="AJ11" s="64">
        <v>0.31</v>
      </c>
      <c r="AK11" s="64">
        <v>0.32</v>
      </c>
      <c r="AL11" s="64">
        <v>0.31</v>
      </c>
      <c r="AM11" s="64">
        <v>0.3</v>
      </c>
      <c r="AN11" s="64">
        <v>0.28000000000000003</v>
      </c>
      <c r="AO11" s="64">
        <v>0.26</v>
      </c>
      <c r="AP11" s="64">
        <v>0.24</v>
      </c>
      <c r="AQ11" s="66">
        <v>0.23</v>
      </c>
    </row>
    <row r="12" spans="1:43" ht="15.75" thickBot="1" x14ac:dyDescent="0.3">
      <c r="A12" s="22" t="s">
        <v>31</v>
      </c>
      <c r="B12" s="19">
        <v>0</v>
      </c>
      <c r="C12" s="5">
        <v>0</v>
      </c>
      <c r="D12" s="5" t="s">
        <v>12</v>
      </c>
      <c r="E12" s="5">
        <v>2</v>
      </c>
      <c r="F12" s="5">
        <v>21</v>
      </c>
      <c r="G12" s="5">
        <v>130</v>
      </c>
      <c r="H12" s="5">
        <v>288</v>
      </c>
      <c r="I12" s="5">
        <v>233</v>
      </c>
      <c r="J12" s="5">
        <v>78</v>
      </c>
      <c r="K12" s="5">
        <v>4</v>
      </c>
      <c r="L12" s="5" t="s">
        <v>12</v>
      </c>
      <c r="M12" s="36">
        <v>0</v>
      </c>
      <c r="N12" s="54">
        <v>756</v>
      </c>
      <c r="P12" s="28"/>
      <c r="Q12" s="5"/>
      <c r="R12" s="5"/>
      <c r="S12" s="5"/>
      <c r="T12" s="5"/>
      <c r="U12" s="5"/>
      <c r="V12" s="5"/>
      <c r="W12" s="5"/>
      <c r="X12" s="5"/>
      <c r="Y12" s="5"/>
      <c r="Z12" s="5"/>
      <c r="AA12" s="5"/>
      <c r="AB12" s="37"/>
      <c r="AD12" s="84">
        <v>25</v>
      </c>
      <c r="AE12" s="80"/>
      <c r="AF12" s="64">
        <v>0.24</v>
      </c>
      <c r="AG12" s="64">
        <v>0.26</v>
      </c>
      <c r="AH12" s="64">
        <v>0.27</v>
      </c>
      <c r="AI12" s="64">
        <v>0.28999999999999998</v>
      </c>
      <c r="AJ12" s="64">
        <v>0.3</v>
      </c>
      <c r="AK12" s="64">
        <v>0.31</v>
      </c>
      <c r="AL12" s="64">
        <v>0.31</v>
      </c>
      <c r="AM12" s="64">
        <v>0.28999999999999998</v>
      </c>
      <c r="AN12" s="64">
        <v>0.28000000000000003</v>
      </c>
      <c r="AO12" s="64">
        <v>0.26</v>
      </c>
      <c r="AP12" s="64">
        <v>0.25</v>
      </c>
      <c r="AQ12" s="66">
        <v>0.24</v>
      </c>
    </row>
    <row r="13" spans="1:43" ht="15.75" thickBot="1" x14ac:dyDescent="0.3">
      <c r="A13" s="22" t="s">
        <v>32</v>
      </c>
      <c r="B13" s="19">
        <v>1130</v>
      </c>
      <c r="C13" s="5">
        <v>941</v>
      </c>
      <c r="D13" s="5">
        <v>800</v>
      </c>
      <c r="E13" s="5">
        <v>542</v>
      </c>
      <c r="F13" s="5">
        <v>266</v>
      </c>
      <c r="G13" s="5">
        <v>63</v>
      </c>
      <c r="H13" s="5">
        <v>7</v>
      </c>
      <c r="I13" s="5">
        <v>13</v>
      </c>
      <c r="J13" s="5">
        <v>140</v>
      </c>
      <c r="K13" s="5">
        <v>461</v>
      </c>
      <c r="L13" s="5">
        <v>822</v>
      </c>
      <c r="M13" s="36">
        <v>1137</v>
      </c>
      <c r="N13" s="54">
        <v>6322</v>
      </c>
      <c r="P13" s="44"/>
      <c r="Q13" s="43"/>
      <c r="R13" s="43"/>
      <c r="S13" s="43"/>
      <c r="T13" s="43"/>
      <c r="U13" s="43"/>
      <c r="V13" s="43"/>
      <c r="W13" s="43"/>
      <c r="X13" s="43"/>
      <c r="Y13" s="43"/>
      <c r="Z13" s="43"/>
      <c r="AA13" s="58"/>
      <c r="AB13" s="98" t="s">
        <v>215</v>
      </c>
      <c r="AD13" s="84">
        <v>20</v>
      </c>
      <c r="AE13" s="80"/>
      <c r="AF13" s="64">
        <v>0.25</v>
      </c>
      <c r="AG13" s="64">
        <v>0.26</v>
      </c>
      <c r="AH13" s="64">
        <v>0.27</v>
      </c>
      <c r="AI13" s="64">
        <v>0.28000000000000003</v>
      </c>
      <c r="AJ13" s="64">
        <v>0.28999999999999998</v>
      </c>
      <c r="AK13" s="64">
        <v>0.3</v>
      </c>
      <c r="AL13" s="64">
        <v>0.3</v>
      </c>
      <c r="AM13" s="64">
        <v>0.28999999999999998</v>
      </c>
      <c r="AN13" s="64">
        <v>0.28000000000000003</v>
      </c>
      <c r="AO13" s="64">
        <v>0.26</v>
      </c>
      <c r="AP13" s="64">
        <v>0.25</v>
      </c>
      <c r="AQ13" s="66">
        <v>0.25</v>
      </c>
    </row>
    <row r="14" spans="1:43" ht="15.75" thickBot="1" x14ac:dyDescent="0.3">
      <c r="A14" s="22" t="s">
        <v>33</v>
      </c>
      <c r="B14" s="19">
        <v>0.3</v>
      </c>
      <c r="C14" s="5">
        <v>0.44</v>
      </c>
      <c r="D14" s="5">
        <v>0.87</v>
      </c>
      <c r="E14" s="5">
        <v>1.65</v>
      </c>
      <c r="F14" s="5">
        <v>2.92</v>
      </c>
      <c r="G14" s="5">
        <v>2.46</v>
      </c>
      <c r="H14" s="5">
        <v>2.5499999999999998</v>
      </c>
      <c r="I14" s="5">
        <v>2.2999999999999998</v>
      </c>
      <c r="J14" s="5">
        <v>1.1599999999999999</v>
      </c>
      <c r="K14" s="5">
        <v>1.1100000000000001</v>
      </c>
      <c r="L14" s="5">
        <v>0.57999999999999996</v>
      </c>
      <c r="M14" s="36">
        <v>0.4</v>
      </c>
      <c r="N14" s="54">
        <v>16.739999999999998</v>
      </c>
      <c r="P14" s="46">
        <f>CONVERT(B14,"in","m")*1000</f>
        <v>7.62</v>
      </c>
      <c r="Q14" s="12">
        <f t="shared" ref="Q14:AA14" si="0">CONVERT(C14,"in","m")*1000</f>
        <v>11.176</v>
      </c>
      <c r="R14" s="12">
        <f t="shared" si="0"/>
        <v>22.097999999999999</v>
      </c>
      <c r="S14" s="12">
        <f t="shared" si="0"/>
        <v>41.910000000000004</v>
      </c>
      <c r="T14" s="12">
        <f t="shared" si="0"/>
        <v>74.167999999999992</v>
      </c>
      <c r="U14" s="12">
        <f t="shared" si="0"/>
        <v>62.483999999999995</v>
      </c>
      <c r="V14" s="12">
        <f t="shared" si="0"/>
        <v>64.77</v>
      </c>
      <c r="W14" s="12">
        <f t="shared" si="0"/>
        <v>58.42</v>
      </c>
      <c r="X14" s="12">
        <f t="shared" si="0"/>
        <v>29.464000000000002</v>
      </c>
      <c r="Y14" s="12">
        <f t="shared" si="0"/>
        <v>28.193999999999999</v>
      </c>
      <c r="Z14" s="12">
        <f t="shared" si="0"/>
        <v>14.732000000000001</v>
      </c>
      <c r="AA14" s="97">
        <f t="shared" si="0"/>
        <v>10.16</v>
      </c>
      <c r="AB14" s="24">
        <f>CONVERT(SUM(B14:M14),"in","mm")</f>
        <v>425.19599999999997</v>
      </c>
      <c r="AD14" s="84">
        <v>15</v>
      </c>
      <c r="AE14" s="80"/>
      <c r="AF14" s="64">
        <v>0.26</v>
      </c>
      <c r="AG14" s="64">
        <v>0.26</v>
      </c>
      <c r="AH14" s="64">
        <v>0.27</v>
      </c>
      <c r="AI14" s="64">
        <v>0.28000000000000003</v>
      </c>
      <c r="AJ14" s="64">
        <v>0.28999999999999998</v>
      </c>
      <c r="AK14" s="64">
        <v>0.28999999999999998</v>
      </c>
      <c r="AL14" s="64">
        <v>0.28999999999999998</v>
      </c>
      <c r="AM14" s="64">
        <v>0.28000000000000003</v>
      </c>
      <c r="AN14" s="64">
        <v>0.28000000000000003</v>
      </c>
      <c r="AO14" s="64">
        <v>0.27</v>
      </c>
      <c r="AP14" s="64">
        <v>0.26</v>
      </c>
      <c r="AQ14" s="66">
        <v>0.25</v>
      </c>
    </row>
    <row r="15" spans="1:43" ht="15.75" thickBot="1" x14ac:dyDescent="0.3">
      <c r="A15" s="23" t="s">
        <v>34</v>
      </c>
      <c r="B15" s="20">
        <v>5.6</v>
      </c>
      <c r="C15" s="8">
        <v>5.0999999999999996</v>
      </c>
      <c r="D15" s="8">
        <v>8.6</v>
      </c>
      <c r="E15" s="8">
        <v>5.4</v>
      </c>
      <c r="F15" s="8">
        <v>0.4</v>
      </c>
      <c r="G15" s="8">
        <v>0</v>
      </c>
      <c r="H15" s="8">
        <v>0</v>
      </c>
      <c r="I15" s="8">
        <v>0</v>
      </c>
      <c r="J15" s="8">
        <v>0.9</v>
      </c>
      <c r="K15" s="8">
        <v>2.7</v>
      </c>
      <c r="L15" s="8">
        <v>7.8</v>
      </c>
      <c r="M15" s="53">
        <v>6.9</v>
      </c>
      <c r="N15" s="25">
        <v>43.4</v>
      </c>
      <c r="P15" s="95"/>
      <c r="Q15" s="96"/>
      <c r="R15" s="96"/>
      <c r="S15" s="96"/>
      <c r="T15" s="96"/>
      <c r="U15" s="96"/>
      <c r="V15" s="96"/>
      <c r="W15" s="96"/>
      <c r="X15" s="96"/>
      <c r="Y15" s="96"/>
      <c r="Z15" s="96"/>
      <c r="AA15" s="96"/>
      <c r="AB15" s="38"/>
      <c r="AD15" s="84">
        <v>10</v>
      </c>
      <c r="AE15" s="80"/>
      <c r="AF15" s="64">
        <v>0.26</v>
      </c>
      <c r="AG15" s="64">
        <v>0.27</v>
      </c>
      <c r="AH15" s="64">
        <v>0.27</v>
      </c>
      <c r="AI15" s="64">
        <v>0.28000000000000003</v>
      </c>
      <c r="AJ15" s="64">
        <v>0.28000000000000003</v>
      </c>
      <c r="AK15" s="64">
        <v>0.28999999999999998</v>
      </c>
      <c r="AL15" s="64">
        <v>0.28999999999999998</v>
      </c>
      <c r="AM15" s="64">
        <v>0.28000000000000003</v>
      </c>
      <c r="AN15" s="64">
        <v>0.28000000000000003</v>
      </c>
      <c r="AO15" s="64">
        <v>0.27</v>
      </c>
      <c r="AP15" s="64">
        <v>0.26</v>
      </c>
      <c r="AQ15" s="66">
        <v>0.26</v>
      </c>
    </row>
    <row r="16" spans="1:43" ht="15.75" thickBot="1" x14ac:dyDescent="0.3">
      <c r="A16" s="165"/>
      <c r="B16" s="166"/>
      <c r="C16" s="166"/>
      <c r="D16" s="166"/>
      <c r="E16" s="166"/>
      <c r="F16" s="166"/>
      <c r="G16" s="166"/>
      <c r="H16" s="166"/>
      <c r="I16" s="166"/>
      <c r="J16" s="166"/>
      <c r="K16" s="166"/>
      <c r="L16" s="166"/>
      <c r="M16" s="166"/>
      <c r="N16" s="166"/>
      <c r="O16" s="167"/>
      <c r="P16" s="166"/>
      <c r="Q16" s="166"/>
      <c r="R16" s="166"/>
      <c r="S16" s="166"/>
      <c r="T16" s="166"/>
      <c r="U16" s="166"/>
      <c r="V16" s="166"/>
      <c r="W16" s="166"/>
      <c r="X16" s="166"/>
      <c r="Y16" s="166"/>
      <c r="Z16" s="166"/>
      <c r="AA16" s="166"/>
      <c r="AB16" s="168"/>
      <c r="AD16" s="84">
        <v>5</v>
      </c>
      <c r="AE16" s="80"/>
      <c r="AF16" s="64">
        <v>0.27</v>
      </c>
      <c r="AG16" s="64">
        <v>0.27</v>
      </c>
      <c r="AH16" s="64">
        <v>0.27</v>
      </c>
      <c r="AI16" s="64">
        <v>0.28000000000000003</v>
      </c>
      <c r="AJ16" s="64">
        <v>0.28000000000000003</v>
      </c>
      <c r="AK16" s="64">
        <v>0.28000000000000003</v>
      </c>
      <c r="AL16" s="64">
        <v>0.28000000000000003</v>
      </c>
      <c r="AM16" s="64">
        <v>0.28000000000000003</v>
      </c>
      <c r="AN16" s="64">
        <v>0.28000000000000003</v>
      </c>
      <c r="AO16" s="64">
        <v>0.27</v>
      </c>
      <c r="AP16" s="64">
        <v>0.27</v>
      </c>
      <c r="AQ16" s="66">
        <v>0.27</v>
      </c>
    </row>
    <row r="17" spans="1:43" ht="15.75" thickBot="1" x14ac:dyDescent="0.3">
      <c r="A17" s="164" t="s">
        <v>82</v>
      </c>
      <c r="B17" s="164"/>
      <c r="T17" s="139" t="s">
        <v>81</v>
      </c>
      <c r="U17" s="140"/>
      <c r="AD17" s="86">
        <v>0</v>
      </c>
      <c r="AE17" s="82"/>
      <c r="AF17" s="68">
        <v>0.27</v>
      </c>
      <c r="AG17" s="68">
        <v>0.27</v>
      </c>
      <c r="AH17" s="68">
        <v>0.27</v>
      </c>
      <c r="AI17" s="68">
        <v>0.27</v>
      </c>
      <c r="AJ17" s="68">
        <v>0.27</v>
      </c>
      <c r="AK17" s="68">
        <v>0.27</v>
      </c>
      <c r="AL17" s="68">
        <v>0.27</v>
      </c>
      <c r="AM17" s="68">
        <v>0.27</v>
      </c>
      <c r="AN17" s="68">
        <v>0.27</v>
      </c>
      <c r="AO17" s="68">
        <v>0.27</v>
      </c>
      <c r="AP17" s="68">
        <v>0.27</v>
      </c>
      <c r="AQ17" s="69">
        <v>0.27</v>
      </c>
    </row>
    <row r="18" spans="1:43" x14ac:dyDescent="0.25">
      <c r="A18" s="163" t="s">
        <v>88</v>
      </c>
      <c r="B18" s="163"/>
    </row>
    <row r="19" spans="1:43" x14ac:dyDescent="0.25">
      <c r="A19" s="163" t="s">
        <v>171</v>
      </c>
      <c r="B19" s="163"/>
    </row>
    <row r="20" spans="1:43" x14ac:dyDescent="0.25">
      <c r="A20" s="163" t="s">
        <v>172</v>
      </c>
      <c r="B20" s="163"/>
    </row>
    <row r="21" spans="1:43" x14ac:dyDescent="0.25">
      <c r="A21" s="163" t="s">
        <v>85</v>
      </c>
      <c r="B21" s="163"/>
    </row>
    <row r="22" spans="1:43" x14ac:dyDescent="0.25">
      <c r="A22" s="163" t="s">
        <v>79</v>
      </c>
      <c r="B22" s="163"/>
    </row>
    <row r="23" spans="1:43" ht="15.75" thickBot="1" x14ac:dyDescent="0.3">
      <c r="A23" s="163" t="s">
        <v>173</v>
      </c>
      <c r="B23" s="163"/>
    </row>
    <row r="24" spans="1:43" ht="15.75" thickBot="1" x14ac:dyDescent="0.3">
      <c r="A24" s="47" t="s">
        <v>27</v>
      </c>
      <c r="B24" s="48" t="s">
        <v>16</v>
      </c>
      <c r="C24" s="16" t="s">
        <v>0</v>
      </c>
      <c r="D24" s="16" t="s">
        <v>1</v>
      </c>
      <c r="E24" s="16" t="s">
        <v>2</v>
      </c>
      <c r="F24" s="16" t="s">
        <v>3</v>
      </c>
      <c r="G24" s="16" t="s">
        <v>4</v>
      </c>
      <c r="H24" s="16" t="s">
        <v>5</v>
      </c>
      <c r="I24" s="16" t="s">
        <v>6</v>
      </c>
      <c r="J24" s="16" t="s">
        <v>7</v>
      </c>
      <c r="K24" s="16" t="s">
        <v>8</v>
      </c>
      <c r="L24" s="16" t="s">
        <v>9</v>
      </c>
      <c r="M24" s="55" t="s">
        <v>10</v>
      </c>
      <c r="N24" s="51" t="s">
        <v>11</v>
      </c>
      <c r="P24" s="50" t="s">
        <v>37</v>
      </c>
      <c r="Q24" s="16" t="s">
        <v>38</v>
      </c>
      <c r="R24" s="16" t="s">
        <v>39</v>
      </c>
      <c r="S24" s="16" t="s">
        <v>40</v>
      </c>
      <c r="T24" s="16" t="s">
        <v>22</v>
      </c>
      <c r="U24" s="16" t="s">
        <v>23</v>
      </c>
      <c r="V24" s="16" t="s">
        <v>24</v>
      </c>
      <c r="W24" s="16" t="s">
        <v>25</v>
      </c>
      <c r="X24" s="16" t="s">
        <v>41</v>
      </c>
      <c r="Y24" s="16" t="s">
        <v>42</v>
      </c>
      <c r="Z24" s="16" t="s">
        <v>43</v>
      </c>
      <c r="AA24" s="55" t="s">
        <v>44</v>
      </c>
      <c r="AB24" s="51" t="s">
        <v>214</v>
      </c>
    </row>
    <row r="25" spans="1:43" x14ac:dyDescent="0.25">
      <c r="A25" s="49" t="s">
        <v>28</v>
      </c>
      <c r="B25" s="18">
        <v>40.700000000000003</v>
      </c>
      <c r="C25" s="10">
        <v>43.9</v>
      </c>
      <c r="D25" s="10">
        <v>52.7</v>
      </c>
      <c r="E25" s="10">
        <v>61.2</v>
      </c>
      <c r="F25" s="10">
        <v>70.599999999999994</v>
      </c>
      <c r="G25" s="10">
        <v>81.5</v>
      </c>
      <c r="H25" s="10">
        <v>89.2</v>
      </c>
      <c r="I25" s="10">
        <v>86.9</v>
      </c>
      <c r="J25" s="10">
        <v>78.2</v>
      </c>
      <c r="K25" s="10">
        <v>64.900000000000006</v>
      </c>
      <c r="L25" s="10">
        <v>50.8</v>
      </c>
      <c r="M25" s="56">
        <v>40.4</v>
      </c>
      <c r="N25" s="57">
        <v>63.5</v>
      </c>
      <c r="P25" s="32"/>
      <c r="Q25" s="10"/>
      <c r="R25" s="10"/>
      <c r="S25" s="10"/>
      <c r="T25" s="10"/>
      <c r="U25" s="10"/>
      <c r="V25" s="10"/>
      <c r="W25" s="10"/>
      <c r="X25" s="10"/>
      <c r="Y25" s="10"/>
      <c r="Z25" s="10"/>
      <c r="AA25" s="10"/>
      <c r="AB25" s="11"/>
    </row>
    <row r="26" spans="1:43" ht="15.75" thickBot="1" x14ac:dyDescent="0.3">
      <c r="A26" s="22" t="s">
        <v>29</v>
      </c>
      <c r="B26" s="19">
        <v>28.2</v>
      </c>
      <c r="C26" s="5">
        <v>31.3</v>
      </c>
      <c r="D26" s="5">
        <v>39.4</v>
      </c>
      <c r="E26" s="5">
        <v>47.2</v>
      </c>
      <c r="F26" s="5">
        <v>57.1</v>
      </c>
      <c r="G26" s="5">
        <v>67.2</v>
      </c>
      <c r="H26" s="5">
        <v>74.099999999999994</v>
      </c>
      <c r="I26" s="5">
        <v>72.2</v>
      </c>
      <c r="J26" s="5">
        <v>63</v>
      </c>
      <c r="K26" s="5">
        <v>50.2</v>
      </c>
      <c r="L26" s="5">
        <v>37.700000000000003</v>
      </c>
      <c r="M26" s="36">
        <v>28</v>
      </c>
      <c r="N26" s="54">
        <v>49.7</v>
      </c>
      <c r="P26" s="99">
        <f>($AF$9*((0.46*CONVERT(B26,"F","C"))+8))*31</f>
        <v>47.937022222222218</v>
      </c>
      <c r="Q26" s="100">
        <f>($AG$9*((0.46*CONVERT(C26,"F","C"))+8))*28</f>
        <v>52.557866666666669</v>
      </c>
      <c r="R26" s="100">
        <f>($AH$9*((0.46*CONVERT(D26,"F","C"))+8))*31</f>
        <v>82.788600000000002</v>
      </c>
      <c r="S26" s="100">
        <f>($AI$9*((0.46*CONVERT(E26,"F","C"))+8))*30</f>
        <v>106.96000000000001</v>
      </c>
      <c r="T26" s="100">
        <f>($AJ$9*((0.46*CONVERT(F26,"F","C"))+8))*31</f>
        <v>142.9912888888889</v>
      </c>
      <c r="U26" s="100">
        <f>($AK$9*((0.46*CONVERT(G26,"F","C"))+8))*30</f>
        <v>173.35466666666667</v>
      </c>
      <c r="V26" s="100">
        <f>($AL$9*((0.46*CONVERT(H26,"F","C"))+8))*31</f>
        <v>191.90343333333334</v>
      </c>
      <c r="W26" s="100">
        <f>($AM$9*((0.46*CONVERT(I26,"F","C"))+8))*31</f>
        <v>175.60673333333332</v>
      </c>
      <c r="X26" s="100">
        <f>($AN$9*((0.46*CONVERT(J26,"F","C"))+8))*30</f>
        <v>133.7466666666667</v>
      </c>
      <c r="Y26" s="100">
        <f>($AO$9*((0.46*CONVERT(K26,"F","C"))+8))*31</f>
        <v>98.046111111111117</v>
      </c>
      <c r="Z26" s="100">
        <f>($AP$9*((0.46*CONVERT(L26,"F","C"))+8))*30</f>
        <v>62.414000000000001</v>
      </c>
      <c r="AA26" s="100">
        <f>($AQ$9*((0.46*CONVERT(M26,"F","C"))+8))*31</f>
        <v>45.425333333333334</v>
      </c>
      <c r="AB26" s="101">
        <f>SUM(T26:X26)</f>
        <v>817.60278888888888</v>
      </c>
    </row>
    <row r="27" spans="1:43" x14ac:dyDescent="0.25">
      <c r="A27" s="22" t="s">
        <v>30</v>
      </c>
      <c r="B27" s="19">
        <v>15.8</v>
      </c>
      <c r="C27" s="5">
        <v>18.7</v>
      </c>
      <c r="D27" s="5">
        <v>26.1</v>
      </c>
      <c r="E27" s="5">
        <v>33.200000000000003</v>
      </c>
      <c r="F27" s="5">
        <v>43.5</v>
      </c>
      <c r="G27" s="5">
        <v>52.9</v>
      </c>
      <c r="H27" s="5">
        <v>58.9</v>
      </c>
      <c r="I27" s="5">
        <v>57.5</v>
      </c>
      <c r="J27" s="5">
        <v>47.8</v>
      </c>
      <c r="K27" s="5">
        <v>35.5</v>
      </c>
      <c r="L27" s="5">
        <v>24.7</v>
      </c>
      <c r="M27" s="36">
        <v>15.6</v>
      </c>
      <c r="N27" s="54">
        <v>35.9</v>
      </c>
      <c r="P27" s="32"/>
      <c r="Q27" s="10"/>
      <c r="R27" s="10"/>
      <c r="S27" s="10"/>
      <c r="T27" s="10"/>
      <c r="U27" s="10"/>
      <c r="V27" s="10"/>
      <c r="W27" s="10"/>
      <c r="X27" s="10"/>
      <c r="Y27" s="10"/>
      <c r="Z27" s="10"/>
      <c r="AA27" s="10"/>
      <c r="AB27" s="11"/>
    </row>
    <row r="28" spans="1:43" ht="15.75" thickBot="1" x14ac:dyDescent="0.3">
      <c r="A28" s="22" t="s">
        <v>31</v>
      </c>
      <c r="B28" s="19">
        <v>0</v>
      </c>
      <c r="C28" s="5">
        <v>0</v>
      </c>
      <c r="D28" s="5" t="s">
        <v>12</v>
      </c>
      <c r="E28" s="5">
        <v>1</v>
      </c>
      <c r="F28" s="5">
        <v>21</v>
      </c>
      <c r="G28" s="5">
        <v>130</v>
      </c>
      <c r="H28" s="5">
        <v>288</v>
      </c>
      <c r="I28" s="5">
        <v>236</v>
      </c>
      <c r="J28" s="5">
        <v>78</v>
      </c>
      <c r="K28" s="5">
        <v>4</v>
      </c>
      <c r="L28" s="5" t="s">
        <v>12</v>
      </c>
      <c r="M28" s="36">
        <v>0</v>
      </c>
      <c r="N28" s="54">
        <v>758</v>
      </c>
      <c r="P28" s="28"/>
      <c r="Q28" s="5"/>
      <c r="R28" s="5"/>
      <c r="S28" s="5"/>
      <c r="T28" s="5"/>
      <c r="U28" s="5"/>
      <c r="V28" s="5"/>
      <c r="W28" s="5"/>
      <c r="X28" s="5"/>
      <c r="Y28" s="5"/>
      <c r="Z28" s="5"/>
      <c r="AA28" s="5"/>
      <c r="AB28" s="37"/>
    </row>
    <row r="29" spans="1:43" ht="15.75" thickBot="1" x14ac:dyDescent="0.3">
      <c r="A29" s="22" t="s">
        <v>32</v>
      </c>
      <c r="B29" s="19">
        <v>1139</v>
      </c>
      <c r="C29" s="5">
        <v>943</v>
      </c>
      <c r="D29" s="5">
        <v>794</v>
      </c>
      <c r="E29" s="5">
        <v>535</v>
      </c>
      <c r="F29" s="5">
        <v>267</v>
      </c>
      <c r="G29" s="5">
        <v>64</v>
      </c>
      <c r="H29" s="5">
        <v>8</v>
      </c>
      <c r="I29" s="5">
        <v>13</v>
      </c>
      <c r="J29" s="5">
        <v>138</v>
      </c>
      <c r="K29" s="5">
        <v>463</v>
      </c>
      <c r="L29" s="5">
        <v>817</v>
      </c>
      <c r="M29" s="36">
        <v>1147</v>
      </c>
      <c r="N29" s="54">
        <v>6328</v>
      </c>
      <c r="P29" s="44"/>
      <c r="Q29" s="43"/>
      <c r="R29" s="43"/>
      <c r="S29" s="43"/>
      <c r="T29" s="43"/>
      <c r="U29" s="43"/>
      <c r="V29" s="43"/>
      <c r="W29" s="43"/>
      <c r="X29" s="43"/>
      <c r="Y29" s="43"/>
      <c r="Z29" s="43"/>
      <c r="AA29" s="58"/>
      <c r="AB29" s="98" t="s">
        <v>215</v>
      </c>
    </row>
    <row r="30" spans="1:43" ht="15.75" thickBot="1" x14ac:dyDescent="0.3">
      <c r="A30" s="22" t="s">
        <v>33</v>
      </c>
      <c r="B30" s="19">
        <v>0.36</v>
      </c>
      <c r="C30" s="5">
        <v>0.4</v>
      </c>
      <c r="D30" s="5">
        <v>0.93</v>
      </c>
      <c r="E30" s="5">
        <v>1.41</v>
      </c>
      <c r="F30" s="5">
        <v>2.67</v>
      </c>
      <c r="G30" s="5">
        <v>2.4700000000000002</v>
      </c>
      <c r="H30" s="5">
        <v>2.5299999999999998</v>
      </c>
      <c r="I30" s="5">
        <v>2.5499999999999998</v>
      </c>
      <c r="J30" s="5">
        <v>1.1200000000000001</v>
      </c>
      <c r="K30" s="5">
        <v>1.06</v>
      </c>
      <c r="L30" s="5">
        <v>0.6</v>
      </c>
      <c r="M30" s="36">
        <v>0.42</v>
      </c>
      <c r="N30" s="25">
        <v>16.52</v>
      </c>
      <c r="P30" s="46">
        <f t="shared" ref="P30:Q30" si="1">CONVERT(B30,"in","m")*1000</f>
        <v>9.1440000000000001</v>
      </c>
      <c r="Q30" s="12">
        <f t="shared" si="1"/>
        <v>10.16</v>
      </c>
      <c r="R30" s="12">
        <f t="shared" ref="R30:AA30" si="2">CONVERT(D30,"in","m")*1000</f>
        <v>23.622</v>
      </c>
      <c r="S30" s="12">
        <f t="shared" si="2"/>
        <v>35.814</v>
      </c>
      <c r="T30" s="12">
        <f t="shared" si="2"/>
        <v>67.817999999999998</v>
      </c>
      <c r="U30" s="12">
        <f t="shared" si="2"/>
        <v>62.738</v>
      </c>
      <c r="V30" s="12">
        <f t="shared" si="2"/>
        <v>64.262</v>
      </c>
      <c r="W30" s="12">
        <f t="shared" si="2"/>
        <v>64.77</v>
      </c>
      <c r="X30" s="12">
        <f t="shared" si="2"/>
        <v>28.448</v>
      </c>
      <c r="Y30" s="12">
        <f t="shared" si="2"/>
        <v>26.923999999999999</v>
      </c>
      <c r="Z30" s="12">
        <f t="shared" si="2"/>
        <v>15.24</v>
      </c>
      <c r="AA30" s="97">
        <f t="shared" si="2"/>
        <v>10.668000000000001</v>
      </c>
      <c r="AB30" s="24">
        <f>CONVERT(SUM(B30:M30),"in","mm")</f>
        <v>419.60800000000012</v>
      </c>
    </row>
    <row r="31" spans="1:43" ht="15.75" thickBot="1" x14ac:dyDescent="0.3">
      <c r="A31" s="23" t="s">
        <v>34</v>
      </c>
      <c r="B31" s="20">
        <v>4.4000000000000004</v>
      </c>
      <c r="C31" s="8">
        <v>4</v>
      </c>
      <c r="D31" s="8">
        <v>5.0999999999999996</v>
      </c>
      <c r="E31" s="8">
        <v>3.5</v>
      </c>
      <c r="F31" s="8">
        <v>0.3</v>
      </c>
      <c r="G31" s="8">
        <v>0</v>
      </c>
      <c r="H31" s="8">
        <v>0</v>
      </c>
      <c r="I31" s="8">
        <v>0</v>
      </c>
      <c r="J31" s="8">
        <v>0.3</v>
      </c>
      <c r="K31" s="8">
        <v>1.6</v>
      </c>
      <c r="L31" s="8">
        <v>4.5999999999999996</v>
      </c>
      <c r="M31" s="8">
        <v>6.5</v>
      </c>
      <c r="N31" s="38">
        <v>30.3</v>
      </c>
      <c r="P31" s="95"/>
      <c r="Q31" s="96"/>
      <c r="R31" s="96"/>
      <c r="S31" s="96"/>
      <c r="T31" s="96"/>
      <c r="U31" s="96"/>
      <c r="V31" s="96"/>
      <c r="W31" s="96"/>
      <c r="X31" s="96"/>
      <c r="Y31" s="96"/>
      <c r="Z31" s="96"/>
      <c r="AA31" s="96"/>
      <c r="AB31" s="38"/>
    </row>
    <row r="32" spans="1:43" ht="15.75" thickBot="1" x14ac:dyDescent="0.3">
      <c r="A32" s="165"/>
      <c r="B32" s="166"/>
      <c r="C32" s="166"/>
      <c r="D32" s="166"/>
      <c r="E32" s="166"/>
      <c r="F32" s="166"/>
      <c r="G32" s="166"/>
      <c r="H32" s="166"/>
      <c r="I32" s="166"/>
      <c r="J32" s="166"/>
      <c r="K32" s="166"/>
      <c r="L32" s="166"/>
      <c r="M32" s="166"/>
      <c r="N32" s="166"/>
      <c r="O32" s="167"/>
      <c r="P32" s="166"/>
      <c r="Q32" s="166"/>
      <c r="R32" s="166"/>
      <c r="S32" s="166"/>
      <c r="T32" s="166"/>
      <c r="U32" s="166"/>
      <c r="V32" s="166"/>
      <c r="W32" s="166"/>
      <c r="X32" s="166"/>
      <c r="Y32" s="166"/>
      <c r="Z32" s="166"/>
      <c r="AA32" s="166"/>
      <c r="AB32" s="168"/>
    </row>
    <row r="33" spans="1:28" ht="15.75" thickBot="1" x14ac:dyDescent="0.3">
      <c r="A33" s="164" t="s">
        <v>87</v>
      </c>
      <c r="B33" s="164"/>
      <c r="T33" s="139" t="s">
        <v>81</v>
      </c>
      <c r="U33" s="140"/>
    </row>
    <row r="34" spans="1:28" x14ac:dyDescent="0.25">
      <c r="A34" s="163" t="s">
        <v>88</v>
      </c>
      <c r="B34" s="163"/>
    </row>
    <row r="35" spans="1:28" x14ac:dyDescent="0.25">
      <c r="A35" s="163" t="s">
        <v>89</v>
      </c>
      <c r="B35" s="163"/>
    </row>
    <row r="36" spans="1:28" x14ac:dyDescent="0.25">
      <c r="A36" s="163" t="s">
        <v>174</v>
      </c>
      <c r="B36" s="163"/>
    </row>
    <row r="37" spans="1:28" x14ac:dyDescent="0.25">
      <c r="A37" s="163" t="s">
        <v>175</v>
      </c>
      <c r="B37" s="163"/>
    </row>
    <row r="38" spans="1:28" x14ac:dyDescent="0.25">
      <c r="A38" s="163" t="s">
        <v>92</v>
      </c>
      <c r="B38" s="163"/>
    </row>
    <row r="39" spans="1:28" ht="15.75" thickBot="1" x14ac:dyDescent="0.3">
      <c r="A39" s="163" t="s">
        <v>176</v>
      </c>
      <c r="B39" s="163"/>
    </row>
    <row r="40" spans="1:28" ht="15.75" thickBot="1" x14ac:dyDescent="0.3">
      <c r="A40" s="47" t="s">
        <v>27</v>
      </c>
      <c r="B40" s="48" t="s">
        <v>16</v>
      </c>
      <c r="C40" s="16" t="s">
        <v>0</v>
      </c>
      <c r="D40" s="16" t="s">
        <v>1</v>
      </c>
      <c r="E40" s="16" t="s">
        <v>2</v>
      </c>
      <c r="F40" s="16" t="s">
        <v>3</v>
      </c>
      <c r="G40" s="16" t="s">
        <v>4</v>
      </c>
      <c r="H40" s="16" t="s">
        <v>5</v>
      </c>
      <c r="I40" s="16" t="s">
        <v>6</v>
      </c>
      <c r="J40" s="16" t="s">
        <v>7</v>
      </c>
      <c r="K40" s="16" t="s">
        <v>8</v>
      </c>
      <c r="L40" s="16" t="s">
        <v>9</v>
      </c>
      <c r="M40" s="55" t="s">
        <v>10</v>
      </c>
      <c r="N40" s="51" t="s">
        <v>11</v>
      </c>
      <c r="P40" s="50" t="s">
        <v>37</v>
      </c>
      <c r="Q40" s="16" t="s">
        <v>38</v>
      </c>
      <c r="R40" s="16" t="s">
        <v>39</v>
      </c>
      <c r="S40" s="16" t="s">
        <v>40</v>
      </c>
      <c r="T40" s="16" t="s">
        <v>22</v>
      </c>
      <c r="U40" s="16" t="s">
        <v>23</v>
      </c>
      <c r="V40" s="16" t="s">
        <v>24</v>
      </c>
      <c r="W40" s="16" t="s">
        <v>25</v>
      </c>
      <c r="X40" s="16" t="s">
        <v>41</v>
      </c>
      <c r="Y40" s="16" t="s">
        <v>42</v>
      </c>
      <c r="Z40" s="16" t="s">
        <v>43</v>
      </c>
      <c r="AA40" s="55" t="s">
        <v>44</v>
      </c>
      <c r="AB40" s="51" t="s">
        <v>214</v>
      </c>
    </row>
    <row r="41" spans="1:28" x14ac:dyDescent="0.25">
      <c r="A41" s="49" t="s">
        <v>28</v>
      </c>
      <c r="B41" s="18">
        <v>44.2</v>
      </c>
      <c r="C41" s="10">
        <v>46.7</v>
      </c>
      <c r="D41" s="10">
        <v>55.4</v>
      </c>
      <c r="E41" s="10">
        <v>63.6</v>
      </c>
      <c r="F41" s="10">
        <v>72.900000000000006</v>
      </c>
      <c r="G41" s="10">
        <v>83.2</v>
      </c>
      <c r="H41" s="10">
        <v>89.6</v>
      </c>
      <c r="I41" s="10">
        <v>87.1</v>
      </c>
      <c r="J41" s="10">
        <v>79</v>
      </c>
      <c r="K41" s="10">
        <v>66.7</v>
      </c>
      <c r="L41" s="10">
        <v>52.9</v>
      </c>
      <c r="M41" s="56">
        <v>43.4</v>
      </c>
      <c r="N41" s="57">
        <v>65.5</v>
      </c>
      <c r="P41" s="32"/>
      <c r="Q41" s="10"/>
      <c r="R41" s="10"/>
      <c r="S41" s="10"/>
      <c r="T41" s="10"/>
      <c r="U41" s="10"/>
      <c r="V41" s="10"/>
      <c r="W41" s="10"/>
      <c r="X41" s="10"/>
      <c r="Y41" s="10"/>
      <c r="Z41" s="10"/>
      <c r="AA41" s="10"/>
      <c r="AB41" s="11"/>
    </row>
    <row r="42" spans="1:28" ht="15.75" thickBot="1" x14ac:dyDescent="0.3">
      <c r="A42" s="22" t="s">
        <v>29</v>
      </c>
      <c r="B42" s="19">
        <v>29.3</v>
      </c>
      <c r="C42" s="5">
        <v>32</v>
      </c>
      <c r="D42" s="5">
        <v>40.299999999999997</v>
      </c>
      <c r="E42" s="5">
        <v>48.5</v>
      </c>
      <c r="F42" s="5">
        <v>57.9</v>
      </c>
      <c r="G42" s="5">
        <v>67.400000000000006</v>
      </c>
      <c r="H42" s="5">
        <v>73.400000000000006</v>
      </c>
      <c r="I42" s="5">
        <v>71.400000000000006</v>
      </c>
      <c r="J42" s="5">
        <v>62.4</v>
      </c>
      <c r="K42" s="5">
        <v>50.4</v>
      </c>
      <c r="L42" s="5">
        <v>38</v>
      </c>
      <c r="M42" s="36">
        <v>28.7</v>
      </c>
      <c r="N42" s="54">
        <v>50.1</v>
      </c>
      <c r="P42" s="99">
        <f>($AF$9*((0.46*CONVERT(B42,"F","C"))+8))*31</f>
        <v>49.854200000000006</v>
      </c>
      <c r="Q42" s="100">
        <f>($AG$9*((0.46*CONVERT(C42,"F","C"))+8))*28</f>
        <v>53.76</v>
      </c>
      <c r="R42" s="100">
        <f>($AH$9*((0.46*CONVERT(D42,"F","C"))+8))*31</f>
        <v>84.713700000000003</v>
      </c>
      <c r="S42" s="100">
        <f>($AI$9*((0.46*CONVERT(E42,"F","C"))+8))*30</f>
        <v>109.95</v>
      </c>
      <c r="T42" s="100">
        <f>($AJ$9*((0.46*CONVERT(F42,"F","C"))+8))*31</f>
        <v>145.01937777777778</v>
      </c>
      <c r="U42" s="100">
        <f>($AK$9*((0.46*CONVERT(G42,"F","C"))+8))*30</f>
        <v>173.876</v>
      </c>
      <c r="V42" s="100">
        <f>($AL$9*((0.46*CONVERT(H42,"F","C"))+8))*31</f>
        <v>190.07340000000002</v>
      </c>
      <c r="W42" s="100">
        <f>($AM$9*((0.46*CONVERT(I42,"F","C"))+8))*31</f>
        <v>173.64202222222227</v>
      </c>
      <c r="X42" s="100">
        <f>($AN$9*((0.46*CONVERT(J42,"F","C"))+8))*30</f>
        <v>132.45866666666666</v>
      </c>
      <c r="Y42" s="100">
        <f>($AO$9*((0.46*CONVERT(K42,"F","C"))+8))*31</f>
        <v>98.442222222222213</v>
      </c>
      <c r="Z42" s="100">
        <f>($AP$9*((0.46*CONVERT(L42,"F","C"))+8))*30</f>
        <v>62.92</v>
      </c>
      <c r="AA42" s="100">
        <f>($AQ$9*((0.46*CONVERT(M42,"F","C"))+8))*31</f>
        <v>46.5899</v>
      </c>
      <c r="AB42" s="101">
        <f>SUM(T42:X42)</f>
        <v>815.0694666666667</v>
      </c>
    </row>
    <row r="43" spans="1:28" x14ac:dyDescent="0.25">
      <c r="A43" s="22" t="s">
        <v>30</v>
      </c>
      <c r="B43" s="19">
        <v>14.4</v>
      </c>
      <c r="C43" s="5">
        <v>17.3</v>
      </c>
      <c r="D43" s="5">
        <v>25.3</v>
      </c>
      <c r="E43" s="5">
        <v>33.4</v>
      </c>
      <c r="F43" s="5">
        <v>42.9</v>
      </c>
      <c r="G43" s="5">
        <v>51.7</v>
      </c>
      <c r="H43" s="5">
        <v>57.2</v>
      </c>
      <c r="I43" s="5">
        <v>55.7</v>
      </c>
      <c r="J43" s="5">
        <v>45.8</v>
      </c>
      <c r="K43" s="5">
        <v>34.1</v>
      </c>
      <c r="L43" s="5">
        <v>23.1</v>
      </c>
      <c r="M43" s="36">
        <v>14.1</v>
      </c>
      <c r="N43" s="54">
        <v>34.700000000000003</v>
      </c>
      <c r="P43" s="32"/>
      <c r="Q43" s="10"/>
      <c r="R43" s="10"/>
      <c r="S43" s="10"/>
      <c r="T43" s="10"/>
      <c r="U43" s="10"/>
      <c r="V43" s="10"/>
      <c r="W43" s="10"/>
      <c r="X43" s="10"/>
      <c r="Y43" s="10"/>
      <c r="Z43" s="10"/>
      <c r="AA43" s="10"/>
      <c r="AB43" s="11"/>
    </row>
    <row r="44" spans="1:28" ht="15.75" thickBot="1" x14ac:dyDescent="0.3">
      <c r="A44" s="22" t="s">
        <v>31</v>
      </c>
      <c r="B44" s="19">
        <v>0</v>
      </c>
      <c r="C44" s="5">
        <v>0</v>
      </c>
      <c r="D44" s="5">
        <v>0</v>
      </c>
      <c r="E44" s="5">
        <v>1</v>
      </c>
      <c r="F44" s="5">
        <v>18</v>
      </c>
      <c r="G44" s="5">
        <v>125</v>
      </c>
      <c r="H44" s="5">
        <v>266</v>
      </c>
      <c r="I44" s="5">
        <v>207</v>
      </c>
      <c r="J44" s="5">
        <v>53</v>
      </c>
      <c r="K44" s="5">
        <v>1</v>
      </c>
      <c r="L44" s="5" t="s">
        <v>12</v>
      </c>
      <c r="M44" s="36">
        <v>0</v>
      </c>
      <c r="N44" s="54">
        <v>671</v>
      </c>
      <c r="P44" s="28"/>
      <c r="Q44" s="5"/>
      <c r="R44" s="5"/>
      <c r="S44" s="5"/>
      <c r="T44" s="5"/>
      <c r="U44" s="5"/>
      <c r="V44" s="5"/>
      <c r="W44" s="5"/>
      <c r="X44" s="5"/>
      <c r="Y44" s="5"/>
      <c r="Z44" s="5"/>
      <c r="AA44" s="5"/>
      <c r="AB44" s="37"/>
    </row>
    <row r="45" spans="1:28" ht="15.75" thickBot="1" x14ac:dyDescent="0.3">
      <c r="A45" s="22" t="s">
        <v>32</v>
      </c>
      <c r="B45" s="19">
        <v>1107</v>
      </c>
      <c r="C45" s="5">
        <v>924</v>
      </c>
      <c r="D45" s="5">
        <v>764</v>
      </c>
      <c r="E45" s="5">
        <v>496</v>
      </c>
      <c r="F45" s="5">
        <v>238</v>
      </c>
      <c r="G45" s="5">
        <v>51</v>
      </c>
      <c r="H45" s="5">
        <v>5</v>
      </c>
      <c r="I45" s="5">
        <v>9</v>
      </c>
      <c r="J45" s="5">
        <v>131</v>
      </c>
      <c r="K45" s="5">
        <v>454</v>
      </c>
      <c r="L45" s="5">
        <v>810</v>
      </c>
      <c r="M45" s="36">
        <v>1123</v>
      </c>
      <c r="N45" s="54">
        <v>6113</v>
      </c>
      <c r="P45" s="44"/>
      <c r="Q45" s="43"/>
      <c r="R45" s="43"/>
      <c r="S45" s="43"/>
      <c r="T45" s="43"/>
      <c r="U45" s="43"/>
      <c r="V45" s="43"/>
      <c r="W45" s="43"/>
      <c r="X45" s="43"/>
      <c r="Y45" s="43"/>
      <c r="Z45" s="43"/>
      <c r="AA45" s="58"/>
      <c r="AB45" s="98" t="s">
        <v>215</v>
      </c>
    </row>
    <row r="46" spans="1:28" ht="15.75" thickBot="1" x14ac:dyDescent="0.3">
      <c r="A46" s="22" t="s">
        <v>33</v>
      </c>
      <c r="B46" s="19">
        <v>0.43</v>
      </c>
      <c r="C46" s="5">
        <v>0.37</v>
      </c>
      <c r="D46" s="5">
        <v>1.2</v>
      </c>
      <c r="E46" s="5">
        <v>1.66</v>
      </c>
      <c r="F46" s="5">
        <v>2.25</v>
      </c>
      <c r="G46" s="5">
        <v>1.92</v>
      </c>
      <c r="H46" s="5">
        <v>1.46</v>
      </c>
      <c r="I46" s="5">
        <v>2.11</v>
      </c>
      <c r="J46" s="5">
        <v>1.1000000000000001</v>
      </c>
      <c r="K46" s="5">
        <v>0.96</v>
      </c>
      <c r="L46" s="5">
        <v>0.78</v>
      </c>
      <c r="M46" s="36">
        <v>0.49</v>
      </c>
      <c r="N46" s="54">
        <v>14.73</v>
      </c>
      <c r="P46" s="103"/>
      <c r="Q46" s="104">
        <f t="shared" ref="Q46:AA46" si="3">CONVERT(C46,"in","m")*1000</f>
        <v>9.3979999999999997</v>
      </c>
      <c r="R46" s="104">
        <f t="shared" si="3"/>
        <v>30.48</v>
      </c>
      <c r="S46" s="104">
        <f t="shared" si="3"/>
        <v>42.164000000000001</v>
      </c>
      <c r="T46" s="104">
        <f t="shared" si="3"/>
        <v>57.15</v>
      </c>
      <c r="U46" s="104">
        <f t="shared" si="3"/>
        <v>48.768000000000001</v>
      </c>
      <c r="V46" s="104">
        <f t="shared" si="3"/>
        <v>37.083999999999996</v>
      </c>
      <c r="W46" s="104">
        <f t="shared" si="3"/>
        <v>53.593999999999994</v>
      </c>
      <c r="X46" s="104">
        <f t="shared" si="3"/>
        <v>27.94</v>
      </c>
      <c r="Y46" s="104">
        <f t="shared" si="3"/>
        <v>24.384</v>
      </c>
      <c r="Z46" s="104">
        <f t="shared" si="3"/>
        <v>19.812000000000001</v>
      </c>
      <c r="AA46" s="104">
        <f t="shared" si="3"/>
        <v>12.446</v>
      </c>
      <c r="AB46" s="105">
        <f>CONVERT(SUM(B46:M46),"in","mm")</f>
        <v>374.14199999999988</v>
      </c>
    </row>
    <row r="47" spans="1:28" ht="15.75" thickBot="1" x14ac:dyDescent="0.3">
      <c r="A47" s="23" t="s">
        <v>34</v>
      </c>
      <c r="B47" s="20">
        <v>5.8</v>
      </c>
      <c r="C47" s="8">
        <v>4.3</v>
      </c>
      <c r="D47" s="8">
        <v>7.6</v>
      </c>
      <c r="E47" s="8">
        <v>3.7</v>
      </c>
      <c r="F47" s="8">
        <v>0.4</v>
      </c>
      <c r="G47" s="8">
        <v>0</v>
      </c>
      <c r="H47" s="8">
        <v>0</v>
      </c>
      <c r="I47" s="8">
        <v>0</v>
      </c>
      <c r="J47" s="8">
        <v>0.6</v>
      </c>
      <c r="K47" s="8">
        <v>2.7</v>
      </c>
      <c r="L47" s="8">
        <v>6.3</v>
      </c>
      <c r="M47" s="53">
        <v>6.3</v>
      </c>
      <c r="N47" s="25">
        <v>37.700000000000003</v>
      </c>
      <c r="P47" s="95"/>
      <c r="Q47" s="96"/>
      <c r="R47" s="96"/>
      <c r="S47" s="96"/>
      <c r="T47" s="96"/>
      <c r="U47" s="96"/>
      <c r="V47" s="96"/>
      <c r="W47" s="96"/>
      <c r="X47" s="96"/>
      <c r="Y47" s="96"/>
      <c r="Z47" s="96"/>
      <c r="AA47" s="96"/>
      <c r="AB47" s="38"/>
    </row>
    <row r="48" spans="1:28" ht="15.75" thickBot="1" x14ac:dyDescent="0.3">
      <c r="A48" s="165"/>
      <c r="B48" s="166"/>
      <c r="C48" s="166"/>
      <c r="D48" s="166"/>
      <c r="E48" s="166"/>
      <c r="F48" s="166"/>
      <c r="G48" s="166"/>
      <c r="H48" s="166"/>
      <c r="I48" s="166"/>
      <c r="J48" s="166"/>
      <c r="K48" s="166"/>
      <c r="L48" s="166"/>
      <c r="M48" s="166"/>
      <c r="N48" s="166"/>
      <c r="O48" s="167"/>
      <c r="P48" s="166"/>
      <c r="Q48" s="166"/>
      <c r="R48" s="166"/>
      <c r="S48" s="166"/>
      <c r="T48" s="166"/>
      <c r="U48" s="166"/>
      <c r="V48" s="166"/>
      <c r="W48" s="166"/>
      <c r="X48" s="166"/>
      <c r="Y48" s="166"/>
      <c r="Z48" s="166"/>
      <c r="AA48" s="166"/>
      <c r="AB48" s="168"/>
    </row>
    <row r="49" spans="1:28" ht="15.75" thickBot="1" x14ac:dyDescent="0.3">
      <c r="A49" s="164" t="s">
        <v>177</v>
      </c>
      <c r="B49" s="164"/>
      <c r="T49" s="139" t="s">
        <v>81</v>
      </c>
      <c r="U49" s="140"/>
    </row>
    <row r="50" spans="1:28" x14ac:dyDescent="0.25">
      <c r="A50" s="163" t="s">
        <v>88</v>
      </c>
      <c r="B50" s="163"/>
    </row>
    <row r="51" spans="1:28" x14ac:dyDescent="0.25">
      <c r="A51" s="163" t="s">
        <v>178</v>
      </c>
      <c r="B51" s="163"/>
    </row>
    <row r="52" spans="1:28" x14ac:dyDescent="0.25">
      <c r="A52" s="163" t="s">
        <v>179</v>
      </c>
      <c r="B52" s="163"/>
    </row>
    <row r="53" spans="1:28" x14ac:dyDescent="0.25">
      <c r="A53" s="163" t="s">
        <v>180</v>
      </c>
      <c r="B53" s="163"/>
    </row>
    <row r="54" spans="1:28" x14ac:dyDescent="0.25">
      <c r="A54" s="163" t="s">
        <v>110</v>
      </c>
      <c r="B54" s="163"/>
    </row>
    <row r="55" spans="1:28" ht="15.75" thickBot="1" x14ac:dyDescent="0.3">
      <c r="A55" s="1" t="s">
        <v>111</v>
      </c>
      <c r="B55" s="1"/>
    </row>
    <row r="56" spans="1:28" ht="15.75" thickBot="1" x14ac:dyDescent="0.3">
      <c r="A56" s="47" t="s">
        <v>27</v>
      </c>
      <c r="B56" s="48" t="s">
        <v>16</v>
      </c>
      <c r="C56" s="16" t="s">
        <v>0</v>
      </c>
      <c r="D56" s="16" t="s">
        <v>1</v>
      </c>
      <c r="E56" s="16" t="s">
        <v>2</v>
      </c>
      <c r="F56" s="16" t="s">
        <v>3</v>
      </c>
      <c r="G56" s="16" t="s">
        <v>4</v>
      </c>
      <c r="H56" s="16" t="s">
        <v>5</v>
      </c>
      <c r="I56" s="16" t="s">
        <v>6</v>
      </c>
      <c r="J56" s="16" t="s">
        <v>7</v>
      </c>
      <c r="K56" s="16" t="s">
        <v>8</v>
      </c>
      <c r="L56" s="16" t="s">
        <v>9</v>
      </c>
      <c r="M56" s="55" t="s">
        <v>10</v>
      </c>
      <c r="N56" s="51" t="s">
        <v>11</v>
      </c>
      <c r="P56" s="50" t="s">
        <v>37</v>
      </c>
      <c r="Q56" s="16" t="s">
        <v>38</v>
      </c>
      <c r="R56" s="16" t="s">
        <v>39</v>
      </c>
      <c r="S56" s="16" t="s">
        <v>40</v>
      </c>
      <c r="T56" s="16" t="s">
        <v>22</v>
      </c>
      <c r="U56" s="16" t="s">
        <v>23</v>
      </c>
      <c r="V56" s="16" t="s">
        <v>24</v>
      </c>
      <c r="W56" s="16" t="s">
        <v>25</v>
      </c>
      <c r="X56" s="16" t="s">
        <v>41</v>
      </c>
      <c r="Y56" s="16" t="s">
        <v>42</v>
      </c>
      <c r="Z56" s="16" t="s">
        <v>43</v>
      </c>
      <c r="AA56" s="55" t="s">
        <v>44</v>
      </c>
      <c r="AB56" s="51" t="s">
        <v>214</v>
      </c>
    </row>
    <row r="57" spans="1:28" x14ac:dyDescent="0.25">
      <c r="A57" s="49" t="s">
        <v>28</v>
      </c>
      <c r="B57" s="18">
        <v>45.2</v>
      </c>
      <c r="C57" s="10">
        <v>48.6</v>
      </c>
      <c r="D57" s="10">
        <v>56.6</v>
      </c>
      <c r="E57" s="10">
        <v>65.400000000000006</v>
      </c>
      <c r="F57" s="10">
        <v>74.3</v>
      </c>
      <c r="G57" s="10">
        <v>84.7</v>
      </c>
      <c r="H57" s="10">
        <v>93</v>
      </c>
      <c r="I57" s="10">
        <v>90.3</v>
      </c>
      <c r="J57" s="10">
        <v>81.7</v>
      </c>
      <c r="K57" s="10">
        <v>68.900000000000006</v>
      </c>
      <c r="L57" s="10">
        <v>55.2</v>
      </c>
      <c r="M57" s="56">
        <v>43.6</v>
      </c>
      <c r="N57" s="57">
        <v>67.400000000000006</v>
      </c>
      <c r="P57" s="32"/>
      <c r="Q57" s="10"/>
      <c r="R57" s="10"/>
      <c r="S57" s="10"/>
      <c r="T57" s="10"/>
      <c r="U57" s="10"/>
      <c r="V57" s="10"/>
      <c r="W57" s="10"/>
      <c r="X57" s="10"/>
      <c r="Y57" s="10"/>
      <c r="Z57" s="10"/>
      <c r="AA57" s="10"/>
      <c r="AB57" s="11"/>
    </row>
    <row r="58" spans="1:28" ht="15.75" thickBot="1" x14ac:dyDescent="0.3">
      <c r="A58" s="22" t="s">
        <v>29</v>
      </c>
      <c r="B58" s="19">
        <v>29.4</v>
      </c>
      <c r="C58" s="5">
        <v>32.4</v>
      </c>
      <c r="D58" s="5">
        <v>40</v>
      </c>
      <c r="E58" s="5">
        <v>48.4</v>
      </c>
      <c r="F58" s="5">
        <v>58.3</v>
      </c>
      <c r="G58" s="5">
        <v>68.7</v>
      </c>
      <c r="H58" s="5">
        <v>75.599999999999994</v>
      </c>
      <c r="I58" s="5">
        <v>73.3</v>
      </c>
      <c r="J58" s="5">
        <v>63.7</v>
      </c>
      <c r="K58" s="5">
        <v>51.4</v>
      </c>
      <c r="L58" s="5">
        <v>38.200000000000003</v>
      </c>
      <c r="M58" s="36">
        <v>28.4</v>
      </c>
      <c r="N58" s="54">
        <v>50.7</v>
      </c>
      <c r="P58" s="99">
        <f>($AF$9*((0.46*CONVERT(B58,"F","C"))+8))*31</f>
        <v>50.02848888888888</v>
      </c>
      <c r="Q58" s="100">
        <f>($AG$9*((0.46*CONVERT(C58,"F","C"))+8))*28</f>
        <v>54.446933333333334</v>
      </c>
      <c r="R58" s="100">
        <f>($AH$9*((0.46*CONVERT(D58,"F","C"))+8))*31</f>
        <v>84.072000000000003</v>
      </c>
      <c r="S58" s="100">
        <f>($AI$9*((0.46*CONVERT(E58,"F","C"))+8))*30</f>
        <v>109.71999999999998</v>
      </c>
      <c r="T58" s="100">
        <f>($AJ$9*((0.46*CONVERT(F58,"F","C"))+8))*31</f>
        <v>146.03342222222221</v>
      </c>
      <c r="U58" s="100">
        <f>($AK$9*((0.46*CONVERT(G58,"F","C"))+8))*30</f>
        <v>177.26466666666667</v>
      </c>
      <c r="V58" s="100">
        <f>($AL$9*((0.46*CONVERT(H58,"F","C"))+8))*31</f>
        <v>195.82493333333335</v>
      </c>
      <c r="W58" s="100">
        <f>($AM$9*((0.46*CONVERT(I58,"F","C"))+8))*31</f>
        <v>178.30821111111109</v>
      </c>
      <c r="X58" s="100">
        <f>($AN$9*((0.46*CONVERT(J58,"F","C"))+8))*30</f>
        <v>135.24933333333334</v>
      </c>
      <c r="Y58" s="100">
        <f>($AO$9*((0.46*CONVERT(K58,"F","C"))+8))*31</f>
        <v>100.42277777777778</v>
      </c>
      <c r="Z58" s="100">
        <f>($AP$9*((0.46*CONVERT(L58,"F","C"))+8))*30</f>
        <v>63.257333333333342</v>
      </c>
      <c r="AA58" s="100">
        <f>($AQ$9*((0.46*CONVERT(M58,"F","C"))+8))*31</f>
        <v>46.090799999999987</v>
      </c>
      <c r="AB58" s="101">
        <f>SUM(T58:X58)</f>
        <v>832.68056666666655</v>
      </c>
    </row>
    <row r="59" spans="1:28" x14ac:dyDescent="0.25">
      <c r="A59" s="22" t="s">
        <v>30</v>
      </c>
      <c r="B59" s="19">
        <v>13.7</v>
      </c>
      <c r="C59" s="5">
        <v>16.100000000000001</v>
      </c>
      <c r="D59" s="5">
        <v>23.4</v>
      </c>
      <c r="E59" s="5">
        <v>31.3</v>
      </c>
      <c r="F59" s="5">
        <v>42.3</v>
      </c>
      <c r="G59" s="5">
        <v>52.7</v>
      </c>
      <c r="H59" s="5">
        <v>58.2</v>
      </c>
      <c r="I59" s="5">
        <v>56.3</v>
      </c>
      <c r="J59" s="5">
        <v>45.7</v>
      </c>
      <c r="K59" s="5">
        <v>33.9</v>
      </c>
      <c r="L59" s="5">
        <v>21.2</v>
      </c>
      <c r="M59" s="36">
        <v>13.2</v>
      </c>
      <c r="N59" s="54">
        <v>34.1</v>
      </c>
      <c r="P59" s="32"/>
      <c r="Q59" s="10"/>
      <c r="R59" s="10"/>
      <c r="S59" s="10"/>
      <c r="T59" s="10"/>
      <c r="U59" s="10"/>
      <c r="V59" s="10"/>
      <c r="W59" s="10"/>
      <c r="X59" s="10"/>
      <c r="Y59" s="10"/>
      <c r="Z59" s="10"/>
      <c r="AA59" s="10"/>
      <c r="AB59" s="11"/>
    </row>
    <row r="60" spans="1:28" ht="15.75" thickBot="1" x14ac:dyDescent="0.3">
      <c r="A60" s="22" t="s">
        <v>31</v>
      </c>
      <c r="B60" s="19">
        <v>0</v>
      </c>
      <c r="C60" s="5">
        <v>0</v>
      </c>
      <c r="D60" s="5">
        <v>0</v>
      </c>
      <c r="E60" s="5">
        <v>1</v>
      </c>
      <c r="F60" s="5">
        <v>27</v>
      </c>
      <c r="G60" s="5">
        <v>159</v>
      </c>
      <c r="H60" s="5">
        <v>331</v>
      </c>
      <c r="I60" s="5">
        <v>266</v>
      </c>
      <c r="J60" s="5">
        <v>79</v>
      </c>
      <c r="K60" s="5">
        <v>6</v>
      </c>
      <c r="L60" s="5">
        <v>0</v>
      </c>
      <c r="M60" s="36">
        <v>0</v>
      </c>
      <c r="N60" s="54">
        <v>868</v>
      </c>
      <c r="P60" s="28"/>
      <c r="Q60" s="5"/>
      <c r="R60" s="5"/>
      <c r="S60" s="5"/>
      <c r="T60" s="5"/>
      <c r="U60" s="5"/>
      <c r="V60" s="5"/>
      <c r="W60" s="5"/>
      <c r="X60" s="5"/>
      <c r="Y60" s="5"/>
      <c r="Z60" s="5"/>
      <c r="AA60" s="5"/>
      <c r="AB60" s="37"/>
    </row>
    <row r="61" spans="1:28" ht="15.75" thickBot="1" x14ac:dyDescent="0.3">
      <c r="A61" s="22" t="s">
        <v>32</v>
      </c>
      <c r="B61" s="19">
        <v>1102</v>
      </c>
      <c r="C61" s="5">
        <v>914</v>
      </c>
      <c r="D61" s="5">
        <v>775</v>
      </c>
      <c r="E61" s="5">
        <v>501</v>
      </c>
      <c r="F61" s="5">
        <v>234</v>
      </c>
      <c r="G61" s="5">
        <v>48</v>
      </c>
      <c r="H61" s="5">
        <v>3</v>
      </c>
      <c r="I61" s="5">
        <v>9</v>
      </c>
      <c r="J61" s="5">
        <v>118</v>
      </c>
      <c r="K61" s="5">
        <v>427</v>
      </c>
      <c r="L61" s="5">
        <v>804</v>
      </c>
      <c r="M61" s="36">
        <v>1134</v>
      </c>
      <c r="N61" s="54">
        <v>6068</v>
      </c>
      <c r="P61" s="44"/>
      <c r="Q61" s="43"/>
      <c r="R61" s="43"/>
      <c r="S61" s="43"/>
      <c r="T61" s="43"/>
      <c r="U61" s="43"/>
      <c r="V61" s="43"/>
      <c r="W61" s="43"/>
      <c r="X61" s="43"/>
      <c r="Y61" s="43"/>
      <c r="Z61" s="43"/>
      <c r="AA61" s="58"/>
      <c r="AB61" s="98" t="s">
        <v>215</v>
      </c>
    </row>
    <row r="62" spans="1:28" ht="15.75" thickBot="1" x14ac:dyDescent="0.3">
      <c r="A62" s="22" t="s">
        <v>33</v>
      </c>
      <c r="B62" s="19">
        <v>0.28999999999999998</v>
      </c>
      <c r="C62" s="5">
        <v>0.4</v>
      </c>
      <c r="D62" s="5">
        <v>1.0900000000000001</v>
      </c>
      <c r="E62" s="5">
        <v>1.73</v>
      </c>
      <c r="F62" s="5">
        <v>2.61</v>
      </c>
      <c r="G62" s="5">
        <v>2.96</v>
      </c>
      <c r="H62" s="5">
        <v>3.25</v>
      </c>
      <c r="I62" s="5">
        <v>2.17</v>
      </c>
      <c r="J62" s="5">
        <v>1.19</v>
      </c>
      <c r="K62" s="5">
        <v>1.1399999999999999</v>
      </c>
      <c r="L62" s="5">
        <v>0.48</v>
      </c>
      <c r="M62" s="36">
        <v>0.48</v>
      </c>
      <c r="N62" s="54">
        <v>17.79</v>
      </c>
      <c r="P62" s="46"/>
      <c r="Q62" s="12">
        <f t="shared" ref="Q62:AA62" si="4">CONVERT(C62,"in","m")*1000</f>
        <v>10.16</v>
      </c>
      <c r="R62" s="12">
        <f t="shared" si="4"/>
        <v>27.686</v>
      </c>
      <c r="S62" s="12">
        <f t="shared" si="4"/>
        <v>43.942</v>
      </c>
      <c r="T62" s="12">
        <f t="shared" si="4"/>
        <v>66.294000000000011</v>
      </c>
      <c r="U62" s="12">
        <f t="shared" si="4"/>
        <v>75.183999999999997</v>
      </c>
      <c r="V62" s="12">
        <f t="shared" si="4"/>
        <v>82.55</v>
      </c>
      <c r="W62" s="12">
        <f t="shared" si="4"/>
        <v>55.118000000000002</v>
      </c>
      <c r="X62" s="12">
        <f t="shared" si="4"/>
        <v>30.225999999999999</v>
      </c>
      <c r="Y62" s="12">
        <f t="shared" si="4"/>
        <v>28.956</v>
      </c>
      <c r="Z62" s="12">
        <f t="shared" si="4"/>
        <v>12.192</v>
      </c>
      <c r="AA62" s="12">
        <f t="shared" si="4"/>
        <v>12.192</v>
      </c>
      <c r="AB62" s="13">
        <f>CONVERT(SUM(B62:M62),"in","mm")</f>
        <v>451.86599999999999</v>
      </c>
    </row>
    <row r="63" spans="1:28" ht="15.75" thickBot="1" x14ac:dyDescent="0.3">
      <c r="A63" s="23" t="s">
        <v>34</v>
      </c>
      <c r="B63" s="20">
        <v>2.6</v>
      </c>
      <c r="C63" s="8">
        <v>5</v>
      </c>
      <c r="D63" s="8">
        <v>4</v>
      </c>
      <c r="E63" s="8">
        <v>2</v>
      </c>
      <c r="F63" s="8">
        <v>0.1</v>
      </c>
      <c r="G63" s="8">
        <v>0</v>
      </c>
      <c r="H63" s="8">
        <v>0</v>
      </c>
      <c r="I63" s="8">
        <v>0</v>
      </c>
      <c r="J63" s="8">
        <v>0.1</v>
      </c>
      <c r="K63" s="8">
        <v>1.1000000000000001</v>
      </c>
      <c r="L63" s="8">
        <v>2.5</v>
      </c>
      <c r="M63" s="53">
        <v>4.4000000000000004</v>
      </c>
      <c r="N63" s="25">
        <v>21.8</v>
      </c>
      <c r="P63" s="95"/>
      <c r="Q63" s="96"/>
      <c r="R63" s="96"/>
      <c r="S63" s="96"/>
      <c r="T63" s="96"/>
      <c r="U63" s="96"/>
      <c r="V63" s="96"/>
      <c r="W63" s="96"/>
      <c r="X63" s="96"/>
      <c r="Y63" s="96"/>
      <c r="Z63" s="96"/>
      <c r="AA63" s="96"/>
      <c r="AB63" s="38"/>
    </row>
    <row r="64" spans="1:28" ht="15.75" thickBot="1" x14ac:dyDescent="0.3">
      <c r="A64" s="165"/>
      <c r="B64" s="166"/>
      <c r="C64" s="166"/>
      <c r="D64" s="166"/>
      <c r="E64" s="166"/>
      <c r="F64" s="166"/>
      <c r="G64" s="166"/>
      <c r="H64" s="166"/>
      <c r="I64" s="166"/>
      <c r="J64" s="166"/>
      <c r="K64" s="166"/>
      <c r="L64" s="166"/>
      <c r="M64" s="166"/>
      <c r="N64" s="166"/>
      <c r="O64" s="167"/>
      <c r="P64" s="166"/>
      <c r="Q64" s="166"/>
      <c r="R64" s="166"/>
      <c r="S64" s="166"/>
      <c r="T64" s="166"/>
      <c r="U64" s="166"/>
      <c r="V64" s="166"/>
      <c r="W64" s="166"/>
      <c r="X64" s="166"/>
      <c r="Y64" s="166"/>
      <c r="Z64" s="166"/>
      <c r="AA64" s="166"/>
      <c r="AB64" s="168"/>
    </row>
    <row r="65" spans="1:28" ht="15.75" thickBot="1" x14ac:dyDescent="0.3">
      <c r="A65" s="164" t="s">
        <v>181</v>
      </c>
      <c r="B65" s="164"/>
      <c r="T65" s="139" t="s">
        <v>81</v>
      </c>
      <c r="U65" s="140"/>
    </row>
    <row r="66" spans="1:28" x14ac:dyDescent="0.25">
      <c r="A66" s="163" t="s">
        <v>88</v>
      </c>
      <c r="B66" s="163"/>
    </row>
    <row r="67" spans="1:28" x14ac:dyDescent="0.25">
      <c r="A67" s="163" t="s">
        <v>144</v>
      </c>
      <c r="B67" s="163"/>
    </row>
    <row r="68" spans="1:28" x14ac:dyDescent="0.25">
      <c r="A68" s="163" t="s">
        <v>182</v>
      </c>
      <c r="B68" s="163"/>
    </row>
    <row r="69" spans="1:28" x14ac:dyDescent="0.25">
      <c r="A69" s="163" t="s">
        <v>146</v>
      </c>
      <c r="B69" s="163"/>
    </row>
    <row r="70" spans="1:28" x14ac:dyDescent="0.25">
      <c r="A70" s="163" t="s">
        <v>147</v>
      </c>
      <c r="B70" s="163"/>
    </row>
    <row r="71" spans="1:28" ht="15.75" thickBot="1" x14ac:dyDescent="0.3">
      <c r="A71" s="163" t="s">
        <v>183</v>
      </c>
      <c r="B71" s="163"/>
    </row>
    <row r="72" spans="1:28" ht="15.75" thickBot="1" x14ac:dyDescent="0.3">
      <c r="A72" s="47" t="s">
        <v>27</v>
      </c>
      <c r="B72" s="48" t="s">
        <v>16</v>
      </c>
      <c r="C72" s="16" t="s">
        <v>0</v>
      </c>
      <c r="D72" s="16" t="s">
        <v>1</v>
      </c>
      <c r="E72" s="16" t="s">
        <v>2</v>
      </c>
      <c r="F72" s="16" t="s">
        <v>3</v>
      </c>
      <c r="G72" s="16" t="s">
        <v>4</v>
      </c>
      <c r="H72" s="16" t="s">
        <v>5</v>
      </c>
      <c r="I72" s="16" t="s">
        <v>6</v>
      </c>
      <c r="J72" s="16" t="s">
        <v>7</v>
      </c>
      <c r="K72" s="16" t="s">
        <v>8</v>
      </c>
      <c r="L72" s="16" t="s">
        <v>9</v>
      </c>
      <c r="M72" s="55" t="s">
        <v>10</v>
      </c>
      <c r="N72" s="51" t="s">
        <v>11</v>
      </c>
      <c r="P72" s="50" t="s">
        <v>37</v>
      </c>
      <c r="Q72" s="16" t="s">
        <v>38</v>
      </c>
      <c r="R72" s="16" t="s">
        <v>39</v>
      </c>
      <c r="S72" s="16" t="s">
        <v>40</v>
      </c>
      <c r="T72" s="16" t="s">
        <v>22</v>
      </c>
      <c r="U72" s="16" t="s">
        <v>23</v>
      </c>
      <c r="V72" s="16" t="s">
        <v>24</v>
      </c>
      <c r="W72" s="16" t="s">
        <v>25</v>
      </c>
      <c r="X72" s="16" t="s">
        <v>41</v>
      </c>
      <c r="Y72" s="16" t="s">
        <v>42</v>
      </c>
      <c r="Z72" s="16" t="s">
        <v>43</v>
      </c>
      <c r="AA72" s="55" t="s">
        <v>44</v>
      </c>
      <c r="AB72" s="51" t="s">
        <v>214</v>
      </c>
    </row>
    <row r="73" spans="1:28" x14ac:dyDescent="0.25">
      <c r="A73" s="49" t="s">
        <v>28</v>
      </c>
      <c r="B73" s="18">
        <v>38.700000000000003</v>
      </c>
      <c r="C73" s="10">
        <v>43.5</v>
      </c>
      <c r="D73" s="10">
        <v>52.5</v>
      </c>
      <c r="E73" s="10">
        <v>61.3</v>
      </c>
      <c r="F73" s="10">
        <v>71.2</v>
      </c>
      <c r="G73" s="10">
        <v>81.8</v>
      </c>
      <c r="H73" s="10">
        <v>88.9</v>
      </c>
      <c r="I73" s="10">
        <v>86.2</v>
      </c>
      <c r="J73" s="10">
        <v>77.900000000000006</v>
      </c>
      <c r="K73" s="10">
        <v>64.7</v>
      </c>
      <c r="L73" s="10">
        <v>49.6</v>
      </c>
      <c r="M73" s="56">
        <v>38.5</v>
      </c>
      <c r="N73" s="57">
        <v>63</v>
      </c>
      <c r="P73" s="32"/>
      <c r="Q73" s="10"/>
      <c r="R73" s="10"/>
      <c r="S73" s="10"/>
      <c r="T73" s="10"/>
      <c r="U73" s="10"/>
      <c r="V73" s="10"/>
      <c r="W73" s="10"/>
      <c r="X73" s="10"/>
      <c r="Y73" s="10"/>
      <c r="Z73" s="10"/>
      <c r="AA73" s="10"/>
      <c r="AB73" s="11"/>
    </row>
    <row r="74" spans="1:28" ht="15.75" thickBot="1" x14ac:dyDescent="0.3">
      <c r="A74" s="22" t="s">
        <v>29</v>
      </c>
      <c r="B74" s="19">
        <v>24.6</v>
      </c>
      <c r="C74" s="5">
        <v>28.6</v>
      </c>
      <c r="D74" s="5">
        <v>38.1</v>
      </c>
      <c r="E74" s="5">
        <v>46.7</v>
      </c>
      <c r="F74" s="5">
        <v>57.1</v>
      </c>
      <c r="G74" s="5">
        <v>67</v>
      </c>
      <c r="H74" s="5">
        <v>73.599999999999994</v>
      </c>
      <c r="I74" s="5">
        <v>71.2</v>
      </c>
      <c r="J74" s="5">
        <v>61.9</v>
      </c>
      <c r="K74" s="5">
        <v>48.7</v>
      </c>
      <c r="L74" s="5">
        <v>34.799999999999997</v>
      </c>
      <c r="M74" s="36">
        <v>24.5</v>
      </c>
      <c r="N74" s="54">
        <v>48.2</v>
      </c>
      <c r="P74" s="99">
        <f>($AF$9*((0.46*CONVERT(B74,"F","C"))+8))*31</f>
        <v>41.662622222222232</v>
      </c>
      <c r="Q74" s="100">
        <f>($AG$9*((0.46*CONVERT(C74,"F","C"))+8))*28</f>
        <v>47.921066666666668</v>
      </c>
      <c r="R74" s="100">
        <f>($AH$9*((0.46*CONVERT(D74,"F","C"))+8))*31</f>
        <v>80.007900000000006</v>
      </c>
      <c r="S74" s="100">
        <f>($AI$9*((0.46*CONVERT(E74,"F","C"))+8))*30</f>
        <v>105.81</v>
      </c>
      <c r="T74" s="100">
        <f>($AJ$9*((0.46*CONVERT(F74,"F","C"))+8))*31</f>
        <v>142.9912888888889</v>
      </c>
      <c r="U74" s="100">
        <f>($AK$9*((0.46*CONVERT(G74,"F","C"))+8))*30</f>
        <v>172.83333333333334</v>
      </c>
      <c r="V74" s="100">
        <f>($AL$9*((0.46*CONVERT(H74,"F","C"))+8))*31</f>
        <v>190.59626666666665</v>
      </c>
      <c r="W74" s="100">
        <f>($AM$9*((0.46*CONVERT(I74,"F","C"))+8))*31</f>
        <v>173.15084444444446</v>
      </c>
      <c r="X74" s="100">
        <f>($AN$9*((0.46*CONVERT(J74,"F","C"))+8))*30</f>
        <v>131.38533333333334</v>
      </c>
      <c r="Y74" s="100">
        <f>($AO$9*((0.46*CONVERT(K74,"F","C"))+8))*31</f>
        <v>95.075277777777771</v>
      </c>
      <c r="Z74" s="100">
        <f>($AP$9*((0.46*CONVERT(L74,"F","C"))+8))*30</f>
        <v>57.522666666666666</v>
      </c>
      <c r="AA74" s="100">
        <f>($AQ$9*((0.46*CONVERT(M74,"F","C"))+8))*31</f>
        <v>39.602499999999992</v>
      </c>
      <c r="AB74" s="101">
        <f>SUM(T74:X74)</f>
        <v>810.95706666666683</v>
      </c>
    </row>
    <row r="75" spans="1:28" x14ac:dyDescent="0.25">
      <c r="A75" s="22" t="s">
        <v>30</v>
      </c>
      <c r="B75" s="19">
        <v>10.4</v>
      </c>
      <c r="C75" s="5">
        <v>13.7</v>
      </c>
      <c r="D75" s="5">
        <v>23.7</v>
      </c>
      <c r="E75" s="5">
        <v>32.1</v>
      </c>
      <c r="F75" s="5">
        <v>43.1</v>
      </c>
      <c r="G75" s="5">
        <v>52.3</v>
      </c>
      <c r="H75" s="5">
        <v>58.3</v>
      </c>
      <c r="I75" s="5">
        <v>56.1</v>
      </c>
      <c r="J75" s="5">
        <v>45.9</v>
      </c>
      <c r="K75" s="5">
        <v>32.700000000000003</v>
      </c>
      <c r="L75" s="5">
        <v>20</v>
      </c>
      <c r="M75" s="36">
        <v>10.6</v>
      </c>
      <c r="N75" s="54">
        <v>33.299999999999997</v>
      </c>
      <c r="P75" s="32"/>
      <c r="Q75" s="10"/>
      <c r="R75" s="10"/>
      <c r="S75" s="10"/>
      <c r="T75" s="10"/>
      <c r="U75" s="10"/>
      <c r="V75" s="10"/>
      <c r="W75" s="10"/>
      <c r="X75" s="10"/>
      <c r="Y75" s="10"/>
      <c r="Z75" s="10"/>
      <c r="AA75" s="10"/>
      <c r="AB75" s="11"/>
    </row>
    <row r="76" spans="1:28" ht="15.75" thickBot="1" x14ac:dyDescent="0.3">
      <c r="A76" s="22" t="s">
        <v>31</v>
      </c>
      <c r="B76" s="19">
        <v>0</v>
      </c>
      <c r="C76" s="5">
        <v>0</v>
      </c>
      <c r="D76" s="5">
        <v>0</v>
      </c>
      <c r="E76" s="5">
        <v>1</v>
      </c>
      <c r="F76" s="5">
        <v>19</v>
      </c>
      <c r="G76" s="5">
        <v>122</v>
      </c>
      <c r="H76" s="5">
        <v>274</v>
      </c>
      <c r="I76" s="5">
        <v>206</v>
      </c>
      <c r="J76" s="5">
        <v>57</v>
      </c>
      <c r="K76" s="5">
        <v>1</v>
      </c>
      <c r="L76" s="5">
        <v>0</v>
      </c>
      <c r="M76" s="36">
        <v>0</v>
      </c>
      <c r="N76" s="54">
        <v>681</v>
      </c>
      <c r="P76" s="28"/>
      <c r="Q76" s="5"/>
      <c r="R76" s="5"/>
      <c r="S76" s="5"/>
      <c r="T76" s="5"/>
      <c r="U76" s="5"/>
      <c r="V76" s="5"/>
      <c r="W76" s="5"/>
      <c r="X76" s="5"/>
      <c r="Y76" s="5"/>
      <c r="Z76" s="5"/>
      <c r="AA76" s="5"/>
      <c r="AB76" s="37"/>
    </row>
    <row r="77" spans="1:28" ht="15.75" thickBot="1" x14ac:dyDescent="0.3">
      <c r="A77" s="22" t="s">
        <v>32</v>
      </c>
      <c r="B77" s="19">
        <v>1254</v>
      </c>
      <c r="C77" s="5">
        <v>1019</v>
      </c>
      <c r="D77" s="5">
        <v>834</v>
      </c>
      <c r="E77" s="5">
        <v>550</v>
      </c>
      <c r="F77" s="5">
        <v>263</v>
      </c>
      <c r="G77" s="5">
        <v>61</v>
      </c>
      <c r="H77" s="5">
        <v>7</v>
      </c>
      <c r="I77" s="5">
        <v>16</v>
      </c>
      <c r="J77" s="5">
        <v>150</v>
      </c>
      <c r="K77" s="5">
        <v>506</v>
      </c>
      <c r="L77" s="5">
        <v>906</v>
      </c>
      <c r="M77" s="36">
        <v>1254</v>
      </c>
      <c r="N77" s="54">
        <v>6820</v>
      </c>
      <c r="P77" s="44"/>
      <c r="Q77" s="43"/>
      <c r="R77" s="43"/>
      <c r="S77" s="43"/>
      <c r="T77" s="43"/>
      <c r="U77" s="43"/>
      <c r="V77" s="43"/>
      <c r="W77" s="43"/>
      <c r="X77" s="43"/>
      <c r="Y77" s="43"/>
      <c r="Z77" s="43"/>
      <c r="AA77" s="58"/>
      <c r="AB77" s="98" t="s">
        <v>215</v>
      </c>
    </row>
    <row r="78" spans="1:28" ht="15.75" thickBot="1" x14ac:dyDescent="0.3">
      <c r="A78" s="22" t="s">
        <v>33</v>
      </c>
      <c r="B78" s="19">
        <v>0.24</v>
      </c>
      <c r="C78" s="5">
        <v>0.17</v>
      </c>
      <c r="D78" s="5">
        <v>0.74</v>
      </c>
      <c r="E78" s="5">
        <v>1.27</v>
      </c>
      <c r="F78" s="5">
        <v>2.21</v>
      </c>
      <c r="G78" s="5">
        <v>2.4</v>
      </c>
      <c r="H78" s="5">
        <v>2.29</v>
      </c>
      <c r="I78" s="5">
        <v>1.9</v>
      </c>
      <c r="J78" s="5">
        <v>1.25</v>
      </c>
      <c r="K78" s="5">
        <v>1</v>
      </c>
      <c r="L78" s="5">
        <v>0.44</v>
      </c>
      <c r="M78" s="36">
        <v>0.31</v>
      </c>
      <c r="N78" s="54">
        <v>14.22</v>
      </c>
      <c r="P78" s="46"/>
      <c r="Q78" s="12">
        <f t="shared" ref="Q78:AA78" si="5">CONVERT(C78,"in","m")*1000</f>
        <v>4.3179999999999996</v>
      </c>
      <c r="R78" s="12">
        <f t="shared" si="5"/>
        <v>18.795999999999999</v>
      </c>
      <c r="S78" s="12">
        <f t="shared" si="5"/>
        <v>32.258000000000003</v>
      </c>
      <c r="T78" s="12">
        <f t="shared" si="5"/>
        <v>56.134</v>
      </c>
      <c r="U78" s="12">
        <f t="shared" si="5"/>
        <v>60.96</v>
      </c>
      <c r="V78" s="12">
        <f t="shared" si="5"/>
        <v>58.166000000000004</v>
      </c>
      <c r="W78" s="12">
        <f t="shared" si="5"/>
        <v>48.26</v>
      </c>
      <c r="X78" s="12">
        <f t="shared" si="5"/>
        <v>31.75</v>
      </c>
      <c r="Y78" s="12">
        <f t="shared" si="5"/>
        <v>25.4</v>
      </c>
      <c r="Z78" s="12">
        <f t="shared" si="5"/>
        <v>11.176</v>
      </c>
      <c r="AA78" s="12">
        <f t="shared" si="5"/>
        <v>7.8740000000000006</v>
      </c>
      <c r="AB78" s="13">
        <f>CONVERT(SUM(B78:M78),"in","mm")</f>
        <v>361.18799999999999</v>
      </c>
    </row>
    <row r="79" spans="1:28" ht="15.75" thickBot="1" x14ac:dyDescent="0.3">
      <c r="A79" s="23" t="s">
        <v>34</v>
      </c>
      <c r="B79" s="20">
        <v>5</v>
      </c>
      <c r="C79" s="8">
        <v>2.2999999999999998</v>
      </c>
      <c r="D79" s="8">
        <v>5.3</v>
      </c>
      <c r="E79" s="8">
        <v>2</v>
      </c>
      <c r="F79" s="8">
        <v>0</v>
      </c>
      <c r="G79" s="8">
        <v>0</v>
      </c>
      <c r="H79" s="8">
        <v>0</v>
      </c>
      <c r="I79" s="8">
        <v>0</v>
      </c>
      <c r="J79" s="8">
        <v>0.3</v>
      </c>
      <c r="K79" s="8">
        <v>1</v>
      </c>
      <c r="L79" s="8">
        <v>2.8</v>
      </c>
      <c r="M79" s="53">
        <v>5.7</v>
      </c>
      <c r="N79" s="25">
        <v>24.4</v>
      </c>
      <c r="P79" s="95"/>
      <c r="Q79" s="96"/>
      <c r="R79" s="96"/>
      <c r="S79" s="96"/>
      <c r="T79" s="96"/>
      <c r="U79" s="96"/>
      <c r="V79" s="96"/>
      <c r="W79" s="96"/>
      <c r="X79" s="96"/>
      <c r="Y79" s="96"/>
      <c r="Z79" s="96"/>
      <c r="AA79" s="96"/>
      <c r="AB79" s="38"/>
    </row>
    <row r="80" spans="1:28" ht="15.75" thickBot="1" x14ac:dyDescent="0.3">
      <c r="A80" s="165"/>
      <c r="B80" s="166"/>
      <c r="C80" s="166"/>
      <c r="D80" s="166"/>
      <c r="E80" s="166"/>
      <c r="F80" s="166"/>
      <c r="G80" s="166"/>
      <c r="H80" s="166"/>
      <c r="I80" s="166"/>
      <c r="J80" s="166"/>
      <c r="K80" s="166"/>
      <c r="L80" s="166"/>
      <c r="M80" s="166"/>
      <c r="N80" s="166"/>
      <c r="O80" s="167"/>
      <c r="P80" s="166"/>
      <c r="Q80" s="166"/>
      <c r="R80" s="166"/>
      <c r="S80" s="166"/>
      <c r="T80" s="166"/>
      <c r="U80" s="166"/>
      <c r="V80" s="166"/>
      <c r="W80" s="166"/>
      <c r="X80" s="166"/>
      <c r="Y80" s="166"/>
      <c r="Z80" s="166"/>
      <c r="AA80" s="166"/>
      <c r="AB80" s="168"/>
    </row>
    <row r="81" spans="1:28" ht="15.75" thickBot="1" x14ac:dyDescent="0.3">
      <c r="A81" s="164" t="s">
        <v>184</v>
      </c>
      <c r="B81" s="164"/>
      <c r="T81" s="139" t="s">
        <v>81</v>
      </c>
      <c r="U81" s="140"/>
    </row>
    <row r="82" spans="1:28" x14ac:dyDescent="0.25">
      <c r="A82" s="163" t="s">
        <v>88</v>
      </c>
      <c r="B82" s="163"/>
    </row>
    <row r="83" spans="1:28" x14ac:dyDescent="0.25">
      <c r="A83" s="163" t="s">
        <v>150</v>
      </c>
      <c r="B83" s="163"/>
    </row>
    <row r="84" spans="1:28" x14ac:dyDescent="0.25">
      <c r="A84" s="163" t="s">
        <v>185</v>
      </c>
      <c r="B84" s="163"/>
    </row>
    <row r="85" spans="1:28" x14ac:dyDescent="0.25">
      <c r="A85" s="163" t="s">
        <v>152</v>
      </c>
      <c r="B85" s="163"/>
    </row>
    <row r="86" spans="1:28" x14ac:dyDescent="0.25">
      <c r="A86" s="163" t="s">
        <v>116</v>
      </c>
      <c r="B86" s="163"/>
    </row>
    <row r="87" spans="1:28" ht="15.75" thickBot="1" x14ac:dyDescent="0.3">
      <c r="A87" s="163" t="s">
        <v>186</v>
      </c>
      <c r="B87" s="163"/>
    </row>
    <row r="88" spans="1:28" ht="15.75" thickBot="1" x14ac:dyDescent="0.3">
      <c r="A88" s="47" t="s">
        <v>27</v>
      </c>
      <c r="B88" s="48" t="s">
        <v>16</v>
      </c>
      <c r="C88" s="16" t="s">
        <v>0</v>
      </c>
      <c r="D88" s="16" t="s">
        <v>1</v>
      </c>
      <c r="E88" s="16" t="s">
        <v>2</v>
      </c>
      <c r="F88" s="16" t="s">
        <v>3</v>
      </c>
      <c r="G88" s="16" t="s">
        <v>4</v>
      </c>
      <c r="H88" s="16" t="s">
        <v>5</v>
      </c>
      <c r="I88" s="16" t="s">
        <v>6</v>
      </c>
      <c r="J88" s="16" t="s">
        <v>7</v>
      </c>
      <c r="K88" s="16" t="s">
        <v>8</v>
      </c>
      <c r="L88" s="16" t="s">
        <v>9</v>
      </c>
      <c r="M88" s="55" t="s">
        <v>10</v>
      </c>
      <c r="N88" s="51" t="s">
        <v>11</v>
      </c>
      <c r="P88" s="50" t="s">
        <v>37</v>
      </c>
      <c r="Q88" s="16" t="s">
        <v>38</v>
      </c>
      <c r="R88" s="16" t="s">
        <v>39</v>
      </c>
      <c r="S88" s="16" t="s">
        <v>40</v>
      </c>
      <c r="T88" s="16" t="s">
        <v>22</v>
      </c>
      <c r="U88" s="16" t="s">
        <v>23</v>
      </c>
      <c r="V88" s="16" t="s">
        <v>24</v>
      </c>
      <c r="W88" s="16" t="s">
        <v>25</v>
      </c>
      <c r="X88" s="16" t="s">
        <v>41</v>
      </c>
      <c r="Y88" s="16" t="s">
        <v>42</v>
      </c>
      <c r="Z88" s="16" t="s">
        <v>43</v>
      </c>
      <c r="AA88" s="55" t="s">
        <v>44</v>
      </c>
      <c r="AB88" s="51" t="s">
        <v>214</v>
      </c>
    </row>
    <row r="89" spans="1:28" x14ac:dyDescent="0.25">
      <c r="A89" s="49" t="s">
        <v>28</v>
      </c>
      <c r="B89" s="18">
        <v>46</v>
      </c>
      <c r="C89" s="10">
        <v>50</v>
      </c>
      <c r="D89" s="10">
        <v>60</v>
      </c>
      <c r="E89" s="10">
        <v>67.900000000000006</v>
      </c>
      <c r="F89" s="10">
        <v>77.3</v>
      </c>
      <c r="G89" s="10">
        <v>87.3</v>
      </c>
      <c r="H89" s="10">
        <v>93.8</v>
      </c>
      <c r="I89" s="10">
        <v>91.4</v>
      </c>
      <c r="J89" s="10">
        <v>83</v>
      </c>
      <c r="K89" s="10">
        <v>69.7</v>
      </c>
      <c r="L89" s="10">
        <v>55.1</v>
      </c>
      <c r="M89" s="56">
        <v>44.7</v>
      </c>
      <c r="N89" s="57">
        <v>68.900000000000006</v>
      </c>
      <c r="P89" s="32"/>
      <c r="Q89" s="10"/>
      <c r="R89" s="10"/>
      <c r="S89" s="10"/>
      <c r="T89" s="10"/>
      <c r="U89" s="10"/>
      <c r="V89" s="10"/>
      <c r="W89" s="10"/>
      <c r="X89" s="10"/>
      <c r="Y89" s="10"/>
      <c r="Z89" s="10"/>
      <c r="AA89" s="10"/>
      <c r="AB89" s="11"/>
    </row>
    <row r="90" spans="1:28" ht="15.75" thickBot="1" x14ac:dyDescent="0.3">
      <c r="A90" s="22" t="s">
        <v>29</v>
      </c>
      <c r="B90" s="19">
        <v>31.3</v>
      </c>
      <c r="C90" s="5">
        <v>35</v>
      </c>
      <c r="D90" s="5">
        <v>43.8</v>
      </c>
      <c r="E90" s="5">
        <v>51.5</v>
      </c>
      <c r="F90" s="5">
        <v>60.9</v>
      </c>
      <c r="G90" s="5">
        <v>70.2</v>
      </c>
      <c r="H90" s="5">
        <v>76.2</v>
      </c>
      <c r="I90" s="5">
        <v>74.099999999999994</v>
      </c>
      <c r="J90" s="5">
        <v>65.3</v>
      </c>
      <c r="K90" s="5">
        <v>52.9</v>
      </c>
      <c r="L90" s="5">
        <v>40.200000000000003</v>
      </c>
      <c r="M90" s="36">
        <v>30.7</v>
      </c>
      <c r="N90" s="54">
        <v>52.8</v>
      </c>
      <c r="P90" s="99">
        <f>($AF$9*((0.46*CONVERT(B90,"F","C"))+8))*31</f>
        <v>53.339977777777783</v>
      </c>
      <c r="Q90" s="100">
        <f>($AG$9*((0.46*CONVERT(C90,"F","C"))+8))*28</f>
        <v>58.911999999999992</v>
      </c>
      <c r="R90" s="100">
        <f>($AH$9*((0.46*CONVERT(D90,"F","C"))+8))*31</f>
        <v>92.200199999999995</v>
      </c>
      <c r="S90" s="100">
        <f>($AI$9*((0.46*CONVERT(E90,"F","C"))+8))*30</f>
        <v>116.85</v>
      </c>
      <c r="T90" s="100">
        <f>($AJ$9*((0.46*CONVERT(F90,"F","C"))+8))*31</f>
        <v>152.62471111111111</v>
      </c>
      <c r="U90" s="100">
        <f>($AK$9*((0.46*CONVERT(G90,"F","C"))+8))*30</f>
        <v>181.1746666666667</v>
      </c>
      <c r="V90" s="100">
        <f>($AL$9*((0.46*CONVERT(H90,"F","C"))+8))*31</f>
        <v>197.39353333333338</v>
      </c>
      <c r="W90" s="100">
        <f>($AM$9*((0.46*CONVERT(I90,"F","C"))+8))*31</f>
        <v>180.27292222222223</v>
      </c>
      <c r="X90" s="100">
        <f>($AN$9*((0.46*CONVERT(J90,"F","C"))+8))*30</f>
        <v>138.684</v>
      </c>
      <c r="Y90" s="100">
        <f>($AO$9*((0.46*CONVERT(K90,"F","C"))+8))*31</f>
        <v>103.39361111111111</v>
      </c>
      <c r="Z90" s="100">
        <f>($AP$9*((0.46*CONVERT(L90,"F","C"))+8))*30</f>
        <v>66.63066666666667</v>
      </c>
      <c r="AA90" s="100">
        <f>($AQ$9*((0.46*CONVERT(M90,"F","C"))+8))*31</f>
        <v>49.917233333333328</v>
      </c>
      <c r="AB90" s="101">
        <f>SUM(T90:X90)</f>
        <v>850.14983333333339</v>
      </c>
    </row>
    <row r="91" spans="1:28" x14ac:dyDescent="0.25">
      <c r="A91" s="22" t="s">
        <v>30</v>
      </c>
      <c r="B91" s="19">
        <v>16.600000000000001</v>
      </c>
      <c r="C91" s="5">
        <v>20</v>
      </c>
      <c r="D91" s="5">
        <v>27.6</v>
      </c>
      <c r="E91" s="5">
        <v>35.1</v>
      </c>
      <c r="F91" s="5">
        <v>44.6</v>
      </c>
      <c r="G91" s="5">
        <v>53.1</v>
      </c>
      <c r="H91" s="5">
        <v>58.6</v>
      </c>
      <c r="I91" s="5">
        <v>56.9</v>
      </c>
      <c r="J91" s="5">
        <v>47.6</v>
      </c>
      <c r="K91" s="5">
        <v>36</v>
      </c>
      <c r="L91" s="5">
        <v>25.3</v>
      </c>
      <c r="M91" s="36">
        <v>16.600000000000001</v>
      </c>
      <c r="N91" s="54">
        <v>36.6</v>
      </c>
      <c r="P91" s="32"/>
      <c r="Q91" s="10"/>
      <c r="R91" s="10"/>
      <c r="S91" s="10"/>
      <c r="T91" s="10"/>
      <c r="U91" s="10"/>
      <c r="V91" s="10"/>
      <c r="W91" s="10"/>
      <c r="X91" s="10"/>
      <c r="Y91" s="10"/>
      <c r="Z91" s="10"/>
      <c r="AA91" s="10"/>
      <c r="AB91" s="11"/>
    </row>
    <row r="92" spans="1:28" ht="15.75" thickBot="1" x14ac:dyDescent="0.3">
      <c r="A92" s="22" t="s">
        <v>31</v>
      </c>
      <c r="B92" s="19">
        <v>0</v>
      </c>
      <c r="C92" s="5">
        <v>0</v>
      </c>
      <c r="D92" s="5" t="s">
        <v>12</v>
      </c>
      <c r="E92" s="5">
        <v>4</v>
      </c>
      <c r="F92" s="5">
        <v>43</v>
      </c>
      <c r="G92" s="5">
        <v>185</v>
      </c>
      <c r="H92" s="5">
        <v>349</v>
      </c>
      <c r="I92" s="5">
        <v>288</v>
      </c>
      <c r="J92" s="5">
        <v>96</v>
      </c>
      <c r="K92" s="5">
        <v>5</v>
      </c>
      <c r="L92" s="5" t="s">
        <v>12</v>
      </c>
      <c r="M92" s="36">
        <v>0</v>
      </c>
      <c r="N92" s="54">
        <v>969</v>
      </c>
      <c r="P92" s="28"/>
      <c r="Q92" s="5"/>
      <c r="R92" s="5"/>
      <c r="S92" s="5"/>
      <c r="T92" s="5"/>
      <c r="U92" s="5"/>
      <c r="V92" s="5"/>
      <c r="W92" s="5"/>
      <c r="X92" s="5"/>
      <c r="Y92" s="5"/>
      <c r="Z92" s="5"/>
      <c r="AA92" s="5"/>
      <c r="AB92" s="37"/>
    </row>
    <row r="93" spans="1:28" ht="15.75" thickBot="1" x14ac:dyDescent="0.3">
      <c r="A93" s="22" t="s">
        <v>32</v>
      </c>
      <c r="B93" s="19">
        <v>1045</v>
      </c>
      <c r="C93" s="5">
        <v>840</v>
      </c>
      <c r="D93" s="5">
        <v>657</v>
      </c>
      <c r="E93" s="5">
        <v>409</v>
      </c>
      <c r="F93" s="5">
        <v>168</v>
      </c>
      <c r="G93" s="5">
        <v>29</v>
      </c>
      <c r="H93" s="5">
        <v>2</v>
      </c>
      <c r="I93" s="5">
        <v>4</v>
      </c>
      <c r="J93" s="5">
        <v>87</v>
      </c>
      <c r="K93" s="5">
        <v>381</v>
      </c>
      <c r="L93" s="5">
        <v>744</v>
      </c>
      <c r="M93" s="36">
        <v>1065</v>
      </c>
      <c r="N93" s="54">
        <v>5431</v>
      </c>
      <c r="P93" s="44"/>
      <c r="Q93" s="43"/>
      <c r="R93" s="43"/>
      <c r="S93" s="43"/>
      <c r="T93" s="43"/>
      <c r="U93" s="43"/>
      <c r="V93" s="43"/>
      <c r="W93" s="43"/>
      <c r="X93" s="43"/>
      <c r="Y93" s="43"/>
      <c r="Z93" s="43"/>
      <c r="AA93" s="58"/>
      <c r="AB93" s="98" t="s">
        <v>215</v>
      </c>
    </row>
    <row r="94" spans="1:28" ht="15.75" thickBot="1" x14ac:dyDescent="0.3">
      <c r="A94" s="22" t="s">
        <v>33</v>
      </c>
      <c r="B94" s="19">
        <v>0.48</v>
      </c>
      <c r="C94" s="5">
        <v>0.4</v>
      </c>
      <c r="D94" s="5">
        <v>1.1200000000000001</v>
      </c>
      <c r="E94" s="5">
        <v>1.81</v>
      </c>
      <c r="F94" s="5">
        <v>2.39</v>
      </c>
      <c r="G94" s="5">
        <v>1.93</v>
      </c>
      <c r="H94" s="5">
        <v>1.68</v>
      </c>
      <c r="I94" s="5">
        <v>1.46</v>
      </c>
      <c r="J94" s="5">
        <v>1.1100000000000001</v>
      </c>
      <c r="K94" s="5">
        <v>1.01</v>
      </c>
      <c r="L94" s="5">
        <v>0.74</v>
      </c>
      <c r="M94" s="36">
        <v>0.56000000000000005</v>
      </c>
      <c r="N94" s="54">
        <v>14.69</v>
      </c>
      <c r="P94" s="46"/>
      <c r="Q94" s="12">
        <f t="shared" ref="Q94:AA94" si="6">CONVERT(C94,"in","m")*1000</f>
        <v>10.16</v>
      </c>
      <c r="R94" s="12">
        <f t="shared" si="6"/>
        <v>28.448</v>
      </c>
      <c r="S94" s="12">
        <f t="shared" si="6"/>
        <v>45.974000000000004</v>
      </c>
      <c r="T94" s="12">
        <f t="shared" si="6"/>
        <v>60.706000000000003</v>
      </c>
      <c r="U94" s="12">
        <f t="shared" si="6"/>
        <v>49.022000000000006</v>
      </c>
      <c r="V94" s="12">
        <f t="shared" si="6"/>
        <v>42.672000000000004</v>
      </c>
      <c r="W94" s="12">
        <f t="shared" si="6"/>
        <v>37.083999999999996</v>
      </c>
      <c r="X94" s="12">
        <f t="shared" si="6"/>
        <v>28.193999999999999</v>
      </c>
      <c r="Y94" s="12">
        <f t="shared" si="6"/>
        <v>25.654</v>
      </c>
      <c r="Z94" s="12">
        <f t="shared" si="6"/>
        <v>18.795999999999999</v>
      </c>
      <c r="AA94" s="12">
        <f t="shared" si="6"/>
        <v>14.224</v>
      </c>
      <c r="AB94" s="13">
        <f>CONVERT(SUM(B94:M94),"in","mm")</f>
        <v>373.12599999999998</v>
      </c>
    </row>
    <row r="95" spans="1:28" ht="15.75" thickBot="1" x14ac:dyDescent="0.3">
      <c r="A95" s="23" t="s">
        <v>34</v>
      </c>
      <c r="B95" s="20">
        <v>6.3</v>
      </c>
      <c r="C95" s="8">
        <v>4.4000000000000004</v>
      </c>
      <c r="D95" s="8">
        <v>8.3000000000000007</v>
      </c>
      <c r="E95" s="8">
        <v>4.7</v>
      </c>
      <c r="F95" s="8">
        <v>0.7</v>
      </c>
      <c r="G95" s="8">
        <v>0</v>
      </c>
      <c r="H95" s="8">
        <v>0</v>
      </c>
      <c r="I95" s="8">
        <v>0</v>
      </c>
      <c r="J95" s="8">
        <v>0.7</v>
      </c>
      <c r="K95" s="8">
        <v>2.8</v>
      </c>
      <c r="L95" s="8">
        <v>6.9</v>
      </c>
      <c r="M95" s="53">
        <v>6</v>
      </c>
      <c r="N95" s="25">
        <v>40.799999999999997</v>
      </c>
      <c r="P95" s="95"/>
      <c r="Q95" s="96"/>
      <c r="R95" s="96"/>
      <c r="S95" s="96"/>
      <c r="T95" s="96"/>
      <c r="U95" s="96"/>
      <c r="V95" s="96"/>
      <c r="W95" s="96"/>
      <c r="X95" s="96"/>
      <c r="Y95" s="96"/>
      <c r="Z95" s="96"/>
      <c r="AA95" s="96"/>
      <c r="AB95" s="38"/>
    </row>
    <row r="96" spans="1:28" ht="15.75" thickBot="1" x14ac:dyDescent="0.3">
      <c r="A96" s="165"/>
      <c r="B96" s="166"/>
      <c r="C96" s="166"/>
      <c r="D96" s="166"/>
      <c r="E96" s="166"/>
      <c r="F96" s="166"/>
      <c r="G96" s="166"/>
      <c r="H96" s="166"/>
      <c r="I96" s="166"/>
      <c r="J96" s="166"/>
      <c r="K96" s="166"/>
      <c r="L96" s="166"/>
      <c r="M96" s="166"/>
      <c r="N96" s="166"/>
      <c r="O96" s="167"/>
      <c r="P96" s="166"/>
      <c r="Q96" s="166"/>
      <c r="R96" s="166"/>
      <c r="S96" s="166"/>
      <c r="T96" s="166"/>
      <c r="U96" s="166"/>
      <c r="V96" s="166"/>
      <c r="W96" s="166"/>
      <c r="X96" s="166"/>
      <c r="Y96" s="166"/>
      <c r="Z96" s="166"/>
      <c r="AA96" s="166"/>
      <c r="AB96" s="168"/>
    </row>
    <row r="97" spans="1:28" ht="15.75" thickBot="1" x14ac:dyDescent="0.3">
      <c r="A97" s="164" t="s">
        <v>155</v>
      </c>
      <c r="B97" s="164"/>
      <c r="T97" s="139" t="s">
        <v>81</v>
      </c>
      <c r="U97" s="140"/>
    </row>
    <row r="98" spans="1:28" x14ac:dyDescent="0.25">
      <c r="A98" s="163" t="s">
        <v>75</v>
      </c>
      <c r="B98" s="163"/>
    </row>
    <row r="99" spans="1:28" x14ac:dyDescent="0.25">
      <c r="A99" s="163" t="s">
        <v>156</v>
      </c>
      <c r="B99" s="163"/>
    </row>
    <row r="100" spans="1:28" x14ac:dyDescent="0.25">
      <c r="A100" s="163" t="s">
        <v>157</v>
      </c>
      <c r="B100" s="163"/>
    </row>
    <row r="101" spans="1:28" x14ac:dyDescent="0.25">
      <c r="A101" s="163" t="s">
        <v>187</v>
      </c>
      <c r="B101" s="163"/>
    </row>
    <row r="102" spans="1:28" x14ac:dyDescent="0.25">
      <c r="A102" s="163" t="s">
        <v>159</v>
      </c>
      <c r="B102" s="163"/>
    </row>
    <row r="103" spans="1:28" ht="15.75" thickBot="1" x14ac:dyDescent="0.3">
      <c r="A103" s="163" t="s">
        <v>160</v>
      </c>
      <c r="B103" s="163"/>
    </row>
    <row r="104" spans="1:28" ht="15.75" thickBot="1" x14ac:dyDescent="0.3">
      <c r="A104" s="47" t="s">
        <v>27</v>
      </c>
      <c r="B104" s="48" t="s">
        <v>16</v>
      </c>
      <c r="C104" s="16" t="s">
        <v>0</v>
      </c>
      <c r="D104" s="16" t="s">
        <v>1</v>
      </c>
      <c r="E104" s="16" t="s">
        <v>2</v>
      </c>
      <c r="F104" s="16" t="s">
        <v>3</v>
      </c>
      <c r="G104" s="16" t="s">
        <v>4</v>
      </c>
      <c r="H104" s="16" t="s">
        <v>5</v>
      </c>
      <c r="I104" s="16" t="s">
        <v>6</v>
      </c>
      <c r="J104" s="16" t="s">
        <v>7</v>
      </c>
      <c r="K104" s="16" t="s">
        <v>8</v>
      </c>
      <c r="L104" s="16" t="s">
        <v>9</v>
      </c>
      <c r="M104" s="55" t="s">
        <v>10</v>
      </c>
      <c r="N104" s="51" t="s">
        <v>11</v>
      </c>
      <c r="P104" s="50" t="s">
        <v>37</v>
      </c>
      <c r="Q104" s="16" t="s">
        <v>38</v>
      </c>
      <c r="R104" s="16" t="s">
        <v>39</v>
      </c>
      <c r="S104" s="16" t="s">
        <v>40</v>
      </c>
      <c r="T104" s="16" t="s">
        <v>22</v>
      </c>
      <c r="U104" s="16" t="s">
        <v>23</v>
      </c>
      <c r="V104" s="16" t="s">
        <v>24</v>
      </c>
      <c r="W104" s="16" t="s">
        <v>25</v>
      </c>
      <c r="X104" s="16" t="s">
        <v>41</v>
      </c>
      <c r="Y104" s="16" t="s">
        <v>42</v>
      </c>
      <c r="Z104" s="16" t="s">
        <v>43</v>
      </c>
      <c r="AA104" s="55" t="s">
        <v>44</v>
      </c>
      <c r="AB104" s="51" t="s">
        <v>214</v>
      </c>
    </row>
    <row r="105" spans="1:28" x14ac:dyDescent="0.25">
      <c r="A105" s="49" t="s">
        <v>28</v>
      </c>
      <c r="B105" s="18">
        <v>42.6</v>
      </c>
      <c r="C105" s="10">
        <v>47.3</v>
      </c>
      <c r="D105" s="10">
        <v>56.4</v>
      </c>
      <c r="E105" s="10">
        <v>64.8</v>
      </c>
      <c r="F105" s="10">
        <v>73.7</v>
      </c>
      <c r="G105" s="10">
        <v>83.4</v>
      </c>
      <c r="H105" s="10">
        <v>90.2</v>
      </c>
      <c r="I105" s="10">
        <v>87.7</v>
      </c>
      <c r="J105" s="10">
        <v>80.3</v>
      </c>
      <c r="K105" s="10">
        <v>67.400000000000006</v>
      </c>
      <c r="L105" s="10">
        <v>53.8</v>
      </c>
      <c r="M105" s="56">
        <v>42.3</v>
      </c>
      <c r="N105" s="57">
        <v>65.900000000000006</v>
      </c>
      <c r="P105" s="32"/>
      <c r="Q105" s="10"/>
      <c r="R105" s="10"/>
      <c r="S105" s="10"/>
      <c r="T105" s="10"/>
      <c r="U105" s="10"/>
      <c r="V105" s="10"/>
      <c r="W105" s="10"/>
      <c r="X105" s="10"/>
      <c r="Y105" s="10"/>
      <c r="Z105" s="10"/>
      <c r="AA105" s="10"/>
      <c r="AB105" s="11"/>
    </row>
    <row r="106" spans="1:28" ht="15.75" thickBot="1" x14ac:dyDescent="0.3">
      <c r="A106" s="22" t="s">
        <v>29</v>
      </c>
      <c r="B106" s="19">
        <v>29.1</v>
      </c>
      <c r="C106" s="5">
        <v>33.4</v>
      </c>
      <c r="D106" s="5">
        <v>41.5</v>
      </c>
      <c r="E106" s="5">
        <v>49.7</v>
      </c>
      <c r="F106" s="5">
        <v>59.3</v>
      </c>
      <c r="G106" s="5">
        <v>68.900000000000006</v>
      </c>
      <c r="H106" s="5">
        <v>75.5</v>
      </c>
      <c r="I106" s="5">
        <v>73.400000000000006</v>
      </c>
      <c r="J106" s="5">
        <v>64.2</v>
      </c>
      <c r="K106" s="5">
        <v>51.7</v>
      </c>
      <c r="L106" s="5">
        <v>39.4</v>
      </c>
      <c r="M106" s="36">
        <v>29.1</v>
      </c>
      <c r="N106" s="54">
        <v>51.4</v>
      </c>
      <c r="P106" s="99">
        <f>($AF$9*((0.46*CONVERT(B106,"F","C"))+8))*31</f>
        <v>49.505622222222229</v>
      </c>
      <c r="Q106" s="100">
        <f>($AG$9*((0.46*CONVERT(C106,"F","C"))+8))*28</f>
        <v>56.164266666666663</v>
      </c>
      <c r="R106" s="100">
        <f>($AH$9*((0.46*CONVERT(D106,"F","C"))+8))*31</f>
        <v>87.280500000000004</v>
      </c>
      <c r="S106" s="100">
        <f>($AI$9*((0.46*CONVERT(E106,"F","C"))+8))*30</f>
        <v>112.71</v>
      </c>
      <c r="T106" s="100">
        <f>($AJ$9*((0.46*CONVERT(F106,"F","C"))+8))*31</f>
        <v>148.56853333333333</v>
      </c>
      <c r="U106" s="100">
        <f>($AK$9*((0.46*CONVERT(G106,"F","C"))+8))*30</f>
        <v>177.78600000000003</v>
      </c>
      <c r="V106" s="100">
        <f>($AL$9*((0.46*CONVERT(H106,"F","C"))+8))*31</f>
        <v>195.5635</v>
      </c>
      <c r="W106" s="100">
        <f>($AM$9*((0.46*CONVERT(I106,"F","C"))+8))*31</f>
        <v>178.5538</v>
      </c>
      <c r="X106" s="100">
        <f>($AN$9*((0.46*CONVERT(J106,"F","C"))+8))*30</f>
        <v>136.32266666666666</v>
      </c>
      <c r="Y106" s="100">
        <f>($AO$9*((0.46*CONVERT(K106,"F","C"))+8))*31</f>
        <v>101.01694444444446</v>
      </c>
      <c r="Z106" s="100">
        <f>($AP$9*((0.46*CONVERT(L106,"F","C"))+8))*30</f>
        <v>65.281333333333336</v>
      </c>
      <c r="AA106" s="100">
        <f>($AQ$9*((0.46*CONVERT(M106,"F","C"))+8))*31</f>
        <v>47.255366666666667</v>
      </c>
      <c r="AB106" s="101">
        <f>SUM(T106:X106)</f>
        <v>836.79450000000008</v>
      </c>
    </row>
    <row r="107" spans="1:28" x14ac:dyDescent="0.25">
      <c r="A107" s="22" t="s">
        <v>30</v>
      </c>
      <c r="B107" s="19">
        <v>15.6</v>
      </c>
      <c r="C107" s="5">
        <v>19.5</v>
      </c>
      <c r="D107" s="5">
        <v>26.7</v>
      </c>
      <c r="E107" s="5">
        <v>34.5</v>
      </c>
      <c r="F107" s="5">
        <v>44.9</v>
      </c>
      <c r="G107" s="5">
        <v>54.4</v>
      </c>
      <c r="H107" s="5">
        <v>60.8</v>
      </c>
      <c r="I107" s="5">
        <v>59.1</v>
      </c>
      <c r="J107" s="5">
        <v>48.1</v>
      </c>
      <c r="K107" s="5">
        <v>36</v>
      </c>
      <c r="L107" s="5">
        <v>25</v>
      </c>
      <c r="M107" s="36">
        <v>15.8</v>
      </c>
      <c r="N107" s="54">
        <v>36.799999999999997</v>
      </c>
      <c r="P107" s="32"/>
      <c r="Q107" s="10"/>
      <c r="R107" s="10"/>
      <c r="S107" s="10"/>
      <c r="T107" s="10"/>
      <c r="U107" s="10"/>
      <c r="V107" s="10"/>
      <c r="W107" s="10"/>
      <c r="X107" s="10"/>
      <c r="Y107" s="10"/>
      <c r="Z107" s="10"/>
      <c r="AA107" s="10"/>
      <c r="AB107" s="11"/>
    </row>
    <row r="108" spans="1:28" ht="15.75" thickBot="1" x14ac:dyDescent="0.3">
      <c r="A108" s="22" t="s">
        <v>31</v>
      </c>
      <c r="B108" s="19">
        <v>0</v>
      </c>
      <c r="C108" s="5">
        <v>0</v>
      </c>
      <c r="D108" s="5" t="s">
        <v>12</v>
      </c>
      <c r="E108" s="5">
        <v>4</v>
      </c>
      <c r="F108" s="5">
        <v>34</v>
      </c>
      <c r="G108" s="5">
        <v>159</v>
      </c>
      <c r="H108" s="5">
        <v>329</v>
      </c>
      <c r="I108" s="5">
        <v>268</v>
      </c>
      <c r="J108" s="5">
        <v>88</v>
      </c>
      <c r="K108" s="5">
        <v>4</v>
      </c>
      <c r="L108" s="5" t="s">
        <v>12</v>
      </c>
      <c r="M108" s="36">
        <v>0</v>
      </c>
      <c r="N108" s="54">
        <v>887</v>
      </c>
      <c r="P108" s="28"/>
      <c r="Q108" s="5"/>
      <c r="R108" s="5"/>
      <c r="S108" s="5"/>
      <c r="T108" s="5"/>
      <c r="U108" s="5"/>
      <c r="V108" s="5"/>
      <c r="W108" s="5"/>
      <c r="X108" s="5"/>
      <c r="Y108" s="5"/>
      <c r="Z108" s="5"/>
      <c r="AA108" s="5"/>
      <c r="AB108" s="37"/>
    </row>
    <row r="109" spans="1:28" ht="15.75" thickBot="1" x14ac:dyDescent="0.3">
      <c r="A109" s="22" t="s">
        <v>32</v>
      </c>
      <c r="B109" s="19">
        <v>1113</v>
      </c>
      <c r="C109" s="5">
        <v>885</v>
      </c>
      <c r="D109" s="5">
        <v>727</v>
      </c>
      <c r="E109" s="5">
        <v>464</v>
      </c>
      <c r="F109" s="5">
        <v>211</v>
      </c>
      <c r="G109" s="5">
        <v>42</v>
      </c>
      <c r="H109" s="5">
        <v>4</v>
      </c>
      <c r="I109" s="5">
        <v>8</v>
      </c>
      <c r="J109" s="5">
        <v>112</v>
      </c>
      <c r="K109" s="5">
        <v>416</v>
      </c>
      <c r="L109" s="5">
        <v>768</v>
      </c>
      <c r="M109" s="36">
        <v>1114</v>
      </c>
      <c r="N109" s="54">
        <v>5864</v>
      </c>
      <c r="P109" s="44"/>
      <c r="Q109" s="43"/>
      <c r="R109" s="43"/>
      <c r="S109" s="43"/>
      <c r="T109" s="43"/>
      <c r="U109" s="43"/>
      <c r="V109" s="43"/>
      <c r="W109" s="43"/>
      <c r="X109" s="43"/>
      <c r="Y109" s="43"/>
      <c r="Z109" s="43"/>
      <c r="AA109" s="58"/>
      <c r="AB109" s="98" t="s">
        <v>215</v>
      </c>
    </row>
    <row r="110" spans="1:28" ht="15.75" thickBot="1" x14ac:dyDescent="0.3">
      <c r="A110" s="22" t="s">
        <v>33</v>
      </c>
      <c r="B110" s="19">
        <v>0.46</v>
      </c>
      <c r="C110" s="5">
        <v>0.38</v>
      </c>
      <c r="D110" s="5">
        <v>1.22</v>
      </c>
      <c r="E110" s="5">
        <v>1.72</v>
      </c>
      <c r="F110" s="5">
        <v>2.8</v>
      </c>
      <c r="G110" s="5">
        <v>2.99</v>
      </c>
      <c r="H110" s="5">
        <v>2.52</v>
      </c>
      <c r="I110" s="5">
        <v>2.58</v>
      </c>
      <c r="J110" s="5">
        <v>1.36</v>
      </c>
      <c r="K110" s="5">
        <v>1.31</v>
      </c>
      <c r="L110" s="5">
        <v>0.51</v>
      </c>
      <c r="M110" s="36">
        <v>0.3</v>
      </c>
      <c r="N110" s="54">
        <v>18.149999999999999</v>
      </c>
      <c r="P110" s="46"/>
      <c r="Q110" s="12">
        <f t="shared" ref="Q110:AA110" si="7">CONVERT(C110,"in","m")*1000</f>
        <v>9.652000000000001</v>
      </c>
      <c r="R110" s="12">
        <f t="shared" si="7"/>
        <v>30.988000000000003</v>
      </c>
      <c r="S110" s="12">
        <f t="shared" si="7"/>
        <v>43.687999999999995</v>
      </c>
      <c r="T110" s="12">
        <f t="shared" si="7"/>
        <v>71.12</v>
      </c>
      <c r="U110" s="12">
        <f t="shared" si="7"/>
        <v>75.945999999999998</v>
      </c>
      <c r="V110" s="12">
        <f t="shared" si="7"/>
        <v>64.007999999999996</v>
      </c>
      <c r="W110" s="12">
        <f t="shared" si="7"/>
        <v>65.532000000000011</v>
      </c>
      <c r="X110" s="12">
        <f t="shared" si="7"/>
        <v>34.543999999999997</v>
      </c>
      <c r="Y110" s="12">
        <f t="shared" si="7"/>
        <v>33.274000000000001</v>
      </c>
      <c r="Z110" s="12">
        <f t="shared" si="7"/>
        <v>12.954000000000001</v>
      </c>
      <c r="AA110" s="12">
        <f t="shared" si="7"/>
        <v>7.62</v>
      </c>
      <c r="AB110" s="13">
        <f>CONVERT(SUM(B110:M110),"in","mm")</f>
        <v>461.0100000000001</v>
      </c>
    </row>
    <row r="111" spans="1:28" ht="15.75" thickBot="1" x14ac:dyDescent="0.3">
      <c r="A111" s="23" t="s">
        <v>34</v>
      </c>
      <c r="B111" s="20">
        <v>4.5</v>
      </c>
      <c r="C111" s="8">
        <v>4.4000000000000004</v>
      </c>
      <c r="D111" s="8">
        <v>3.7</v>
      </c>
      <c r="E111" s="8">
        <v>2.6</v>
      </c>
      <c r="F111" s="8">
        <v>0.1</v>
      </c>
      <c r="G111" s="8">
        <v>0</v>
      </c>
      <c r="H111" s="8">
        <v>0</v>
      </c>
      <c r="I111" s="8">
        <v>0</v>
      </c>
      <c r="J111" s="8">
        <v>0.2</v>
      </c>
      <c r="K111" s="8">
        <v>1.7</v>
      </c>
      <c r="L111" s="8">
        <v>4.5999999999999996</v>
      </c>
      <c r="M111" s="53">
        <v>4.7</v>
      </c>
      <c r="N111" s="25">
        <v>26.5</v>
      </c>
      <c r="P111" s="95"/>
      <c r="Q111" s="96"/>
      <c r="R111" s="96"/>
      <c r="S111" s="96"/>
      <c r="T111" s="96"/>
      <c r="U111" s="96"/>
      <c r="V111" s="96"/>
      <c r="W111" s="96"/>
      <c r="X111" s="96"/>
      <c r="Y111" s="96"/>
      <c r="Z111" s="96"/>
      <c r="AA111" s="96"/>
      <c r="AB111" s="38"/>
    </row>
    <row r="112" spans="1:28" ht="15.75" thickBot="1" x14ac:dyDescent="0.3">
      <c r="A112" s="165"/>
      <c r="B112" s="166"/>
      <c r="C112" s="166"/>
      <c r="D112" s="166"/>
      <c r="E112" s="166"/>
      <c r="F112" s="166"/>
      <c r="G112" s="166"/>
      <c r="H112" s="166"/>
      <c r="I112" s="166"/>
      <c r="J112" s="166"/>
      <c r="K112" s="166"/>
      <c r="L112" s="166"/>
      <c r="M112" s="166"/>
      <c r="N112" s="166"/>
      <c r="O112" s="167"/>
      <c r="P112" s="166"/>
      <c r="Q112" s="166"/>
      <c r="R112" s="166"/>
      <c r="S112" s="166"/>
      <c r="T112" s="166"/>
      <c r="U112" s="166"/>
      <c r="V112" s="166"/>
      <c r="W112" s="166"/>
      <c r="X112" s="166"/>
      <c r="Y112" s="166"/>
      <c r="Z112" s="166"/>
      <c r="AA112" s="166"/>
      <c r="AB112" s="168"/>
    </row>
    <row r="113" spans="1:28" ht="15.75" thickBot="1" x14ac:dyDescent="0.3">
      <c r="A113" s="164" t="s">
        <v>188</v>
      </c>
      <c r="B113" s="164"/>
      <c r="T113" s="139" t="s">
        <v>81</v>
      </c>
      <c r="U113" s="140"/>
    </row>
    <row r="114" spans="1:28" x14ac:dyDescent="0.25">
      <c r="A114" s="163" t="s">
        <v>88</v>
      </c>
      <c r="B114" s="163"/>
    </row>
    <row r="115" spans="1:28" x14ac:dyDescent="0.25">
      <c r="A115" s="163" t="s">
        <v>189</v>
      </c>
      <c r="B115" s="163"/>
    </row>
    <row r="116" spans="1:28" x14ac:dyDescent="0.25">
      <c r="A116" s="163" t="s">
        <v>163</v>
      </c>
      <c r="B116" s="163"/>
    </row>
    <row r="117" spans="1:28" x14ac:dyDescent="0.25">
      <c r="A117" s="163" t="s">
        <v>164</v>
      </c>
      <c r="B117" s="163"/>
    </row>
    <row r="118" spans="1:28" x14ac:dyDescent="0.25">
      <c r="A118" s="163" t="s">
        <v>98</v>
      </c>
      <c r="B118" s="163"/>
    </row>
    <row r="119" spans="1:28" ht="15.75" thickBot="1" x14ac:dyDescent="0.3">
      <c r="A119" s="163" t="s">
        <v>190</v>
      </c>
      <c r="B119" s="163"/>
    </row>
    <row r="120" spans="1:28" ht="15.75" thickBot="1" x14ac:dyDescent="0.3">
      <c r="A120" s="47" t="s">
        <v>27</v>
      </c>
      <c r="B120" s="48" t="s">
        <v>16</v>
      </c>
      <c r="C120" s="16" t="s">
        <v>0</v>
      </c>
      <c r="D120" s="16" t="s">
        <v>1</v>
      </c>
      <c r="E120" s="16" t="s">
        <v>2</v>
      </c>
      <c r="F120" s="16" t="s">
        <v>3</v>
      </c>
      <c r="G120" s="16" t="s">
        <v>4</v>
      </c>
      <c r="H120" s="16" t="s">
        <v>5</v>
      </c>
      <c r="I120" s="16" t="s">
        <v>6</v>
      </c>
      <c r="J120" s="16" t="s">
        <v>7</v>
      </c>
      <c r="K120" s="16" t="s">
        <v>8</v>
      </c>
      <c r="L120" s="16" t="s">
        <v>9</v>
      </c>
      <c r="M120" s="55" t="s">
        <v>10</v>
      </c>
      <c r="N120" s="51" t="s">
        <v>11</v>
      </c>
      <c r="P120" s="50" t="s">
        <v>37</v>
      </c>
      <c r="Q120" s="16" t="s">
        <v>38</v>
      </c>
      <c r="R120" s="16" t="s">
        <v>39</v>
      </c>
      <c r="S120" s="16" t="s">
        <v>40</v>
      </c>
      <c r="T120" s="16" t="s">
        <v>22</v>
      </c>
      <c r="U120" s="16" t="s">
        <v>23</v>
      </c>
      <c r="V120" s="16" t="s">
        <v>24</v>
      </c>
      <c r="W120" s="16" t="s">
        <v>25</v>
      </c>
      <c r="X120" s="16" t="s">
        <v>41</v>
      </c>
      <c r="Y120" s="16" t="s">
        <v>42</v>
      </c>
      <c r="Z120" s="16" t="s">
        <v>43</v>
      </c>
      <c r="AA120" s="55" t="s">
        <v>44</v>
      </c>
      <c r="AB120" s="51" t="s">
        <v>214</v>
      </c>
    </row>
    <row r="121" spans="1:28" x14ac:dyDescent="0.25">
      <c r="A121" s="49" t="s">
        <v>28</v>
      </c>
      <c r="B121" s="18">
        <v>39.700000000000003</v>
      </c>
      <c r="C121" s="10">
        <v>43.3</v>
      </c>
      <c r="D121" s="10">
        <v>52</v>
      </c>
      <c r="E121" s="10">
        <v>60.6</v>
      </c>
      <c r="F121" s="10">
        <v>69.900000000000006</v>
      </c>
      <c r="G121" s="10">
        <v>80.5</v>
      </c>
      <c r="H121" s="10">
        <v>88.5</v>
      </c>
      <c r="I121" s="10">
        <v>86.1</v>
      </c>
      <c r="J121" s="10">
        <v>77.400000000000006</v>
      </c>
      <c r="K121" s="10">
        <v>64.3</v>
      </c>
      <c r="L121" s="10">
        <v>50.2</v>
      </c>
      <c r="M121" s="56">
        <v>39.799999999999997</v>
      </c>
      <c r="N121" s="57">
        <v>62.8</v>
      </c>
      <c r="P121" s="32"/>
      <c r="Q121" s="10"/>
      <c r="R121" s="10"/>
      <c r="S121" s="10"/>
      <c r="T121" s="10"/>
      <c r="U121" s="10"/>
      <c r="V121" s="10"/>
      <c r="W121" s="10"/>
      <c r="X121" s="10"/>
      <c r="Y121" s="10"/>
      <c r="Z121" s="10"/>
      <c r="AA121" s="10"/>
      <c r="AB121" s="11"/>
    </row>
    <row r="122" spans="1:28" ht="15.75" thickBot="1" x14ac:dyDescent="0.3">
      <c r="A122" s="22" t="s">
        <v>29</v>
      </c>
      <c r="B122" s="19">
        <v>28</v>
      </c>
      <c r="C122" s="5">
        <v>31.1</v>
      </c>
      <c r="D122" s="5">
        <v>39</v>
      </c>
      <c r="E122" s="5">
        <v>47</v>
      </c>
      <c r="F122" s="5">
        <v>57</v>
      </c>
      <c r="G122" s="5">
        <v>67</v>
      </c>
      <c r="H122" s="5">
        <v>74.099999999999994</v>
      </c>
      <c r="I122" s="5">
        <v>72</v>
      </c>
      <c r="J122" s="5">
        <v>62.8</v>
      </c>
      <c r="K122" s="5">
        <v>50.2</v>
      </c>
      <c r="L122" s="5">
        <v>37.9</v>
      </c>
      <c r="M122" s="36">
        <v>28</v>
      </c>
      <c r="N122" s="54">
        <v>49.6</v>
      </c>
      <c r="P122" s="99">
        <f>($AF$9*((0.46*CONVERT(B122,"F","C"))+8))*31</f>
        <v>47.588444444444441</v>
      </c>
      <c r="Q122" s="100">
        <f>($AG$9*((0.46*CONVERT(C122,"F","C"))+8))*28</f>
        <v>52.214399999999998</v>
      </c>
      <c r="R122" s="100">
        <f>($AH$9*((0.46*CONVERT(D122,"F","C"))+8))*31</f>
        <v>81.933000000000007</v>
      </c>
      <c r="S122" s="100">
        <f>($AI$9*((0.46*CONVERT(E122,"F","C"))+8))*30</f>
        <v>106.50000000000001</v>
      </c>
      <c r="T122" s="100">
        <f>($AJ$9*((0.46*CONVERT(F122,"F","C"))+8))*31</f>
        <v>142.73777777777778</v>
      </c>
      <c r="U122" s="100">
        <f>($AK$9*((0.46*CONVERT(G122,"F","C"))+8))*30</f>
        <v>172.83333333333334</v>
      </c>
      <c r="V122" s="100">
        <f>($AL$9*((0.46*CONVERT(H122,"F","C"))+8))*31</f>
        <v>191.90343333333334</v>
      </c>
      <c r="W122" s="100">
        <f>($AM$9*((0.46*CONVERT(I122,"F","C"))+8))*31</f>
        <v>175.11555555555555</v>
      </c>
      <c r="X122" s="100">
        <f>($AN$9*((0.46*CONVERT(J122,"F","C"))+8))*30</f>
        <v>133.31733333333338</v>
      </c>
      <c r="Y122" s="100">
        <f>($AO$9*((0.46*CONVERT(K122,"F","C"))+8))*31</f>
        <v>98.046111111111117</v>
      </c>
      <c r="Z122" s="100">
        <f>($AP$9*((0.46*CONVERT(L122,"F","C"))+8))*30</f>
        <v>62.751333333333335</v>
      </c>
      <c r="AA122" s="100">
        <f>($AQ$9*((0.46*CONVERT(M122,"F","C"))+8))*31</f>
        <v>45.425333333333334</v>
      </c>
      <c r="AB122" s="101">
        <f>SUM(T122:X122)</f>
        <v>815.90743333333342</v>
      </c>
    </row>
    <row r="123" spans="1:28" x14ac:dyDescent="0.25">
      <c r="A123" s="22" t="s">
        <v>30</v>
      </c>
      <c r="B123" s="19">
        <v>16.3</v>
      </c>
      <c r="C123" s="5">
        <v>18.899999999999999</v>
      </c>
      <c r="D123" s="5">
        <v>26</v>
      </c>
      <c r="E123" s="5">
        <v>33.5</v>
      </c>
      <c r="F123" s="5">
        <v>44</v>
      </c>
      <c r="G123" s="5">
        <v>53.5</v>
      </c>
      <c r="H123" s="5">
        <v>59.7</v>
      </c>
      <c r="I123" s="5">
        <v>58</v>
      </c>
      <c r="J123" s="5">
        <v>48.2</v>
      </c>
      <c r="K123" s="5">
        <v>36.1</v>
      </c>
      <c r="L123" s="5">
        <v>25.6</v>
      </c>
      <c r="M123" s="36">
        <v>16.2</v>
      </c>
      <c r="N123" s="54">
        <v>36.4</v>
      </c>
      <c r="P123" s="32"/>
      <c r="Q123" s="10"/>
      <c r="R123" s="10"/>
      <c r="S123" s="10"/>
      <c r="T123" s="10"/>
      <c r="U123" s="10"/>
      <c r="V123" s="10"/>
      <c r="W123" s="10"/>
      <c r="X123" s="10"/>
      <c r="Y123" s="10"/>
      <c r="Z123" s="10"/>
      <c r="AA123" s="10"/>
      <c r="AB123" s="11"/>
    </row>
    <row r="124" spans="1:28" ht="15.75" thickBot="1" x14ac:dyDescent="0.3">
      <c r="A124" s="22" t="s">
        <v>31</v>
      </c>
      <c r="B124" s="19">
        <v>0</v>
      </c>
      <c r="C124" s="5">
        <v>0</v>
      </c>
      <c r="D124" s="5" t="s">
        <v>12</v>
      </c>
      <c r="E124" s="5">
        <v>2</v>
      </c>
      <c r="F124" s="5">
        <v>20</v>
      </c>
      <c r="G124" s="5">
        <v>125</v>
      </c>
      <c r="H124" s="5">
        <v>290</v>
      </c>
      <c r="I124" s="5">
        <v>233</v>
      </c>
      <c r="J124" s="5">
        <v>75</v>
      </c>
      <c r="K124" s="5">
        <v>4</v>
      </c>
      <c r="L124" s="5" t="s">
        <v>12</v>
      </c>
      <c r="M124" s="36">
        <v>0</v>
      </c>
      <c r="N124" s="54">
        <v>748</v>
      </c>
      <c r="P124" s="28"/>
      <c r="Q124" s="5"/>
      <c r="R124" s="5"/>
      <c r="S124" s="5"/>
      <c r="T124" s="5"/>
      <c r="U124" s="5"/>
      <c r="V124" s="5"/>
      <c r="W124" s="5"/>
      <c r="X124" s="5"/>
      <c r="Y124" s="5"/>
      <c r="Z124" s="5"/>
      <c r="AA124" s="5"/>
      <c r="AB124" s="37"/>
    </row>
    <row r="125" spans="1:28" ht="15.75" thickBot="1" x14ac:dyDescent="0.3">
      <c r="A125" s="22" t="s">
        <v>32</v>
      </c>
      <c r="B125" s="19">
        <v>1147</v>
      </c>
      <c r="C125" s="5">
        <v>949</v>
      </c>
      <c r="D125" s="5">
        <v>806</v>
      </c>
      <c r="E125" s="5">
        <v>540</v>
      </c>
      <c r="F125" s="5">
        <v>270</v>
      </c>
      <c r="G125" s="5">
        <v>65</v>
      </c>
      <c r="H125" s="5">
        <v>8</v>
      </c>
      <c r="I125" s="5">
        <v>14</v>
      </c>
      <c r="J125" s="5">
        <v>141</v>
      </c>
      <c r="K125" s="5">
        <v>463</v>
      </c>
      <c r="L125" s="5">
        <v>813</v>
      </c>
      <c r="M125" s="36">
        <v>1147</v>
      </c>
      <c r="N125" s="54">
        <v>6362</v>
      </c>
      <c r="P125" s="44"/>
      <c r="Q125" s="43"/>
      <c r="R125" s="43"/>
      <c r="S125" s="43"/>
      <c r="T125" s="43"/>
      <c r="U125" s="43"/>
      <c r="V125" s="43"/>
      <c r="W125" s="43"/>
      <c r="X125" s="43"/>
      <c r="Y125" s="43"/>
      <c r="Z125" s="43"/>
      <c r="AA125" s="58"/>
      <c r="AB125" s="98" t="s">
        <v>215</v>
      </c>
    </row>
    <row r="126" spans="1:28" ht="15.75" thickBot="1" x14ac:dyDescent="0.3">
      <c r="A126" s="22" t="s">
        <v>33</v>
      </c>
      <c r="B126" s="19">
        <v>0.34</v>
      </c>
      <c r="C126" s="5">
        <v>0.41</v>
      </c>
      <c r="D126" s="5">
        <v>0.99</v>
      </c>
      <c r="E126" s="5">
        <v>1.63</v>
      </c>
      <c r="F126" s="5">
        <v>2.7</v>
      </c>
      <c r="G126" s="5">
        <v>2.76</v>
      </c>
      <c r="H126" s="5">
        <v>3.03</v>
      </c>
      <c r="I126" s="5">
        <v>2.2799999999999998</v>
      </c>
      <c r="J126" s="5">
        <v>1.28</v>
      </c>
      <c r="K126" s="5">
        <v>1.1200000000000001</v>
      </c>
      <c r="L126" s="5">
        <v>0.56999999999999995</v>
      </c>
      <c r="M126" s="36">
        <v>0.41</v>
      </c>
      <c r="N126" s="54">
        <v>17.52</v>
      </c>
      <c r="P126" s="46"/>
      <c r="Q126" s="12">
        <f t="shared" ref="Q126:AA126" si="8">CONVERT(C126,"in","m")*1000</f>
        <v>10.414</v>
      </c>
      <c r="R126" s="12">
        <f t="shared" si="8"/>
        <v>25.146000000000001</v>
      </c>
      <c r="S126" s="12">
        <f t="shared" si="8"/>
        <v>41.402000000000001</v>
      </c>
      <c r="T126" s="12">
        <f t="shared" si="8"/>
        <v>68.58</v>
      </c>
      <c r="U126" s="12">
        <f t="shared" si="8"/>
        <v>70.103999999999999</v>
      </c>
      <c r="V126" s="12">
        <f t="shared" si="8"/>
        <v>76.962000000000003</v>
      </c>
      <c r="W126" s="12">
        <f t="shared" si="8"/>
        <v>57.911999999999999</v>
      </c>
      <c r="X126" s="12">
        <f t="shared" si="8"/>
        <v>32.512</v>
      </c>
      <c r="Y126" s="12">
        <f t="shared" si="8"/>
        <v>28.448</v>
      </c>
      <c r="Z126" s="12">
        <f t="shared" si="8"/>
        <v>14.478</v>
      </c>
      <c r="AA126" s="12">
        <f t="shared" si="8"/>
        <v>10.414</v>
      </c>
      <c r="AB126" s="13">
        <f>CONVERT(SUM(B126:M126),"in","mm")</f>
        <v>445.00799999999998</v>
      </c>
    </row>
    <row r="127" spans="1:28" ht="15.75" thickBot="1" x14ac:dyDescent="0.3">
      <c r="A127" s="23" t="s">
        <v>34</v>
      </c>
      <c r="B127" s="20">
        <v>5.3</v>
      </c>
      <c r="C127" s="8">
        <v>5.9</v>
      </c>
      <c r="D127" s="8">
        <v>8.1</v>
      </c>
      <c r="E127" s="8">
        <v>6.1</v>
      </c>
      <c r="F127" s="8">
        <v>0.4</v>
      </c>
      <c r="G127" s="8">
        <v>0</v>
      </c>
      <c r="H127" s="8">
        <v>0</v>
      </c>
      <c r="I127" s="8">
        <v>0</v>
      </c>
      <c r="J127" s="8">
        <v>1.1000000000000001</v>
      </c>
      <c r="K127" s="8">
        <v>2.2000000000000002</v>
      </c>
      <c r="L127" s="8">
        <v>6.2</v>
      </c>
      <c r="M127" s="53">
        <v>6.7</v>
      </c>
      <c r="N127" s="25">
        <v>42</v>
      </c>
      <c r="P127" s="95"/>
      <c r="Q127" s="96"/>
      <c r="R127" s="96"/>
      <c r="S127" s="96"/>
      <c r="T127" s="96"/>
      <c r="U127" s="96"/>
      <c r="V127" s="96"/>
      <c r="W127" s="96"/>
      <c r="X127" s="96"/>
      <c r="Y127" s="96"/>
      <c r="Z127" s="96"/>
      <c r="AA127" s="96"/>
      <c r="AB127" s="38"/>
    </row>
    <row r="128" spans="1:28" ht="15.75" thickBot="1" x14ac:dyDescent="0.3">
      <c r="A128" s="165"/>
      <c r="B128" s="166"/>
      <c r="C128" s="166"/>
      <c r="D128" s="166"/>
      <c r="E128" s="166"/>
      <c r="F128" s="166"/>
      <c r="G128" s="166"/>
      <c r="H128" s="166"/>
      <c r="I128" s="166"/>
      <c r="J128" s="166"/>
      <c r="K128" s="166"/>
      <c r="L128" s="166"/>
      <c r="M128" s="166"/>
      <c r="N128" s="166"/>
      <c r="O128" s="167"/>
      <c r="P128" s="166"/>
      <c r="Q128" s="166"/>
      <c r="R128" s="166"/>
      <c r="S128" s="166"/>
      <c r="T128" s="166"/>
      <c r="U128" s="166"/>
      <c r="V128" s="166"/>
      <c r="W128" s="166"/>
      <c r="X128" s="166"/>
      <c r="Y128" s="166"/>
      <c r="Z128" s="166"/>
      <c r="AA128" s="166"/>
      <c r="AB128" s="168"/>
    </row>
    <row r="129" spans="1:28" ht="15.75" thickBot="1" x14ac:dyDescent="0.3">
      <c r="A129" s="164" t="s">
        <v>191</v>
      </c>
      <c r="B129" s="164"/>
      <c r="T129" s="139" t="s">
        <v>81</v>
      </c>
      <c r="U129" s="140"/>
    </row>
    <row r="130" spans="1:28" x14ac:dyDescent="0.25">
      <c r="A130" s="163" t="s">
        <v>75</v>
      </c>
      <c r="B130" s="163"/>
    </row>
    <row r="131" spans="1:28" x14ac:dyDescent="0.25">
      <c r="A131" s="163" t="s">
        <v>192</v>
      </c>
      <c r="B131" s="163"/>
    </row>
    <row r="132" spans="1:28" x14ac:dyDescent="0.25">
      <c r="A132" s="163" t="s">
        <v>193</v>
      </c>
      <c r="B132" s="163"/>
    </row>
    <row r="133" spans="1:28" x14ac:dyDescent="0.25">
      <c r="A133" s="163" t="s">
        <v>141</v>
      </c>
      <c r="B133" s="163"/>
    </row>
    <row r="134" spans="1:28" x14ac:dyDescent="0.25">
      <c r="A134" s="163" t="s">
        <v>79</v>
      </c>
      <c r="B134" s="163"/>
    </row>
    <row r="135" spans="1:28" ht="15.75" thickBot="1" x14ac:dyDescent="0.3">
      <c r="A135" s="163" t="s">
        <v>194</v>
      </c>
      <c r="B135" s="163"/>
    </row>
    <row r="136" spans="1:28" ht="15.75" thickBot="1" x14ac:dyDescent="0.3">
      <c r="A136" s="47" t="s">
        <v>27</v>
      </c>
      <c r="B136" s="48" t="s">
        <v>16</v>
      </c>
      <c r="C136" s="16" t="s">
        <v>0</v>
      </c>
      <c r="D136" s="16" t="s">
        <v>1</v>
      </c>
      <c r="E136" s="16" t="s">
        <v>2</v>
      </c>
      <c r="F136" s="16" t="s">
        <v>3</v>
      </c>
      <c r="G136" s="16" t="s">
        <v>4</v>
      </c>
      <c r="H136" s="16" t="s">
        <v>5</v>
      </c>
      <c r="I136" s="16" t="s">
        <v>6</v>
      </c>
      <c r="J136" s="16" t="s">
        <v>7</v>
      </c>
      <c r="K136" s="16" t="s">
        <v>8</v>
      </c>
      <c r="L136" s="16" t="s">
        <v>9</v>
      </c>
      <c r="M136" s="55" t="s">
        <v>10</v>
      </c>
      <c r="N136" s="51" t="s">
        <v>11</v>
      </c>
      <c r="P136" s="50" t="s">
        <v>37</v>
      </c>
      <c r="Q136" s="16" t="s">
        <v>38</v>
      </c>
      <c r="R136" s="16" t="s">
        <v>39</v>
      </c>
      <c r="S136" s="16" t="s">
        <v>40</v>
      </c>
      <c r="T136" s="16" t="s">
        <v>22</v>
      </c>
      <c r="U136" s="16" t="s">
        <v>23</v>
      </c>
      <c r="V136" s="16" t="s">
        <v>24</v>
      </c>
      <c r="W136" s="16" t="s">
        <v>25</v>
      </c>
      <c r="X136" s="16" t="s">
        <v>41</v>
      </c>
      <c r="Y136" s="16" t="s">
        <v>42</v>
      </c>
      <c r="Z136" s="16" t="s">
        <v>43</v>
      </c>
      <c r="AA136" s="55" t="s">
        <v>44</v>
      </c>
      <c r="AB136" s="51" t="s">
        <v>214</v>
      </c>
    </row>
    <row r="137" spans="1:28" x14ac:dyDescent="0.25">
      <c r="A137" s="49" t="s">
        <v>28</v>
      </c>
      <c r="B137" s="18">
        <v>41.8</v>
      </c>
      <c r="C137" s="10">
        <v>44.1</v>
      </c>
      <c r="D137" s="10">
        <v>52.8</v>
      </c>
      <c r="E137" s="10">
        <v>61.1</v>
      </c>
      <c r="F137" s="10">
        <v>70.900000000000006</v>
      </c>
      <c r="G137" s="10">
        <v>81.599999999999994</v>
      </c>
      <c r="H137" s="10">
        <v>88.8</v>
      </c>
      <c r="I137" s="10">
        <v>86.6</v>
      </c>
      <c r="J137" s="10">
        <v>78.2</v>
      </c>
      <c r="K137" s="10">
        <v>65.599999999999994</v>
      </c>
      <c r="L137" s="10">
        <v>51.2</v>
      </c>
      <c r="M137" s="56">
        <v>41.8</v>
      </c>
      <c r="N137" s="57">
        <v>63.8</v>
      </c>
      <c r="P137" s="32"/>
      <c r="Q137" s="10"/>
      <c r="R137" s="10"/>
      <c r="S137" s="10"/>
      <c r="T137" s="10"/>
      <c r="U137" s="10"/>
      <c r="V137" s="10"/>
      <c r="W137" s="10"/>
      <c r="X137" s="10"/>
      <c r="Y137" s="10"/>
      <c r="Z137" s="10"/>
      <c r="AA137" s="10"/>
      <c r="AB137" s="11"/>
    </row>
    <row r="138" spans="1:28" ht="15.75" thickBot="1" x14ac:dyDescent="0.3">
      <c r="A138" s="22" t="s">
        <v>29</v>
      </c>
      <c r="B138" s="19">
        <v>27.5</v>
      </c>
      <c r="C138" s="5">
        <v>30</v>
      </c>
      <c r="D138" s="5">
        <v>38.4</v>
      </c>
      <c r="E138" s="5">
        <v>46.2</v>
      </c>
      <c r="F138" s="5">
        <v>56.2</v>
      </c>
      <c r="G138" s="5">
        <v>66.5</v>
      </c>
      <c r="H138" s="5">
        <v>73.2</v>
      </c>
      <c r="I138" s="5">
        <v>71.2</v>
      </c>
      <c r="J138" s="5">
        <v>62</v>
      </c>
      <c r="K138" s="5">
        <v>49.3</v>
      </c>
      <c r="L138" s="5">
        <v>36.4</v>
      </c>
      <c r="M138" s="36">
        <v>27.5</v>
      </c>
      <c r="N138" s="54">
        <v>48.8</v>
      </c>
      <c r="P138" s="99">
        <f>($AF$9*((0.46*CONVERT(B138,"F","C"))+8))*31</f>
        <v>46.716999999999999</v>
      </c>
      <c r="Q138" s="100">
        <f>($AG$9*((0.46*CONVERT(C138,"F","C"))+8))*28</f>
        <v>50.325333333333333</v>
      </c>
      <c r="R138" s="100">
        <f>($AH$9*((0.46*CONVERT(D138,"F","C"))+8))*31</f>
        <v>80.649600000000007</v>
      </c>
      <c r="S138" s="100">
        <f>($AI$9*((0.46*CONVERT(E138,"F","C"))+8))*30</f>
        <v>104.66</v>
      </c>
      <c r="T138" s="100">
        <f>($AJ$9*((0.46*CONVERT(F138,"F","C"))+8))*31</f>
        <v>140.70968888888888</v>
      </c>
      <c r="U138" s="100">
        <f>($AK$9*((0.46*CONVERT(G138,"F","C"))+8))*30</f>
        <v>171.53000000000003</v>
      </c>
      <c r="V138" s="100">
        <f>($AL$9*((0.46*CONVERT(H138,"F","C"))+8))*31</f>
        <v>189.55053333333336</v>
      </c>
      <c r="W138" s="100">
        <f>($AM$9*((0.46*CONVERT(I138,"F","C"))+8))*31</f>
        <v>173.15084444444446</v>
      </c>
      <c r="X138" s="100">
        <f>($AN$9*((0.46*CONVERT(J138,"F","C"))+8))*30</f>
        <v>131.60000000000002</v>
      </c>
      <c r="Y138" s="100">
        <f>($AO$9*((0.46*CONVERT(K138,"F","C"))+8))*31</f>
        <v>96.263611111111103</v>
      </c>
      <c r="Z138" s="100">
        <f>($AP$9*((0.46*CONVERT(L138,"F","C"))+8))*30</f>
        <v>60.221333333333334</v>
      </c>
      <c r="AA138" s="100">
        <f>($AQ$9*((0.46*CONVERT(M138,"F","C"))+8))*31</f>
        <v>44.593499999999999</v>
      </c>
      <c r="AB138" s="101">
        <f>SUM(T138:X138)</f>
        <v>806.54106666666678</v>
      </c>
    </row>
    <row r="139" spans="1:28" x14ac:dyDescent="0.25">
      <c r="A139" s="22" t="s">
        <v>30</v>
      </c>
      <c r="B139" s="19">
        <v>13.2</v>
      </c>
      <c r="C139" s="5">
        <v>15.8</v>
      </c>
      <c r="D139" s="5">
        <v>24.1</v>
      </c>
      <c r="E139" s="5">
        <v>31.3</v>
      </c>
      <c r="F139" s="5">
        <v>41.5</v>
      </c>
      <c r="G139" s="5">
        <v>51.3</v>
      </c>
      <c r="H139" s="5">
        <v>57.5</v>
      </c>
      <c r="I139" s="5">
        <v>55.9</v>
      </c>
      <c r="J139" s="5">
        <v>45.8</v>
      </c>
      <c r="K139" s="5">
        <v>32.9</v>
      </c>
      <c r="L139" s="5">
        <v>21.6</v>
      </c>
      <c r="M139" s="36">
        <v>13.2</v>
      </c>
      <c r="N139" s="54">
        <v>33.799999999999997</v>
      </c>
      <c r="P139" s="32"/>
      <c r="Q139" s="10"/>
      <c r="R139" s="10"/>
      <c r="S139" s="10"/>
      <c r="T139" s="10"/>
      <c r="U139" s="10"/>
      <c r="V139" s="10"/>
      <c r="W139" s="10"/>
      <c r="X139" s="10"/>
      <c r="Y139" s="10"/>
      <c r="Z139" s="10"/>
      <c r="AA139" s="10"/>
      <c r="AB139" s="11"/>
    </row>
    <row r="140" spans="1:28" ht="15.75" thickBot="1" x14ac:dyDescent="0.3">
      <c r="A140" s="22" t="s">
        <v>31</v>
      </c>
      <c r="B140" s="19">
        <v>0</v>
      </c>
      <c r="C140" s="5">
        <v>0</v>
      </c>
      <c r="D140" s="5" t="s">
        <v>12</v>
      </c>
      <c r="E140" s="5">
        <v>1</v>
      </c>
      <c r="F140" s="5">
        <v>15</v>
      </c>
      <c r="G140" s="5">
        <v>114</v>
      </c>
      <c r="H140" s="5">
        <v>262</v>
      </c>
      <c r="I140" s="5">
        <v>206</v>
      </c>
      <c r="J140" s="5">
        <v>59</v>
      </c>
      <c r="K140" s="5">
        <v>2</v>
      </c>
      <c r="L140" s="5" t="s">
        <v>12</v>
      </c>
      <c r="M140" s="36">
        <v>0</v>
      </c>
      <c r="N140" s="54">
        <v>659</v>
      </c>
      <c r="P140" s="28"/>
      <c r="Q140" s="5"/>
      <c r="R140" s="5"/>
      <c r="S140" s="5"/>
      <c r="T140" s="5"/>
      <c r="U140" s="5"/>
      <c r="V140" s="5"/>
      <c r="W140" s="5"/>
      <c r="X140" s="5"/>
      <c r="Y140" s="5"/>
      <c r="Z140" s="5"/>
      <c r="AA140" s="5"/>
      <c r="AB140" s="37"/>
    </row>
    <row r="141" spans="1:28" ht="15.75" thickBot="1" x14ac:dyDescent="0.3">
      <c r="A141" s="22" t="s">
        <v>32</v>
      </c>
      <c r="B141" s="19">
        <v>1162</v>
      </c>
      <c r="C141" s="5">
        <v>981</v>
      </c>
      <c r="D141" s="5">
        <v>823</v>
      </c>
      <c r="E141" s="5">
        <v>565</v>
      </c>
      <c r="F141" s="5">
        <v>288</v>
      </c>
      <c r="G141" s="5">
        <v>70</v>
      </c>
      <c r="H141" s="5">
        <v>9</v>
      </c>
      <c r="I141" s="5">
        <v>13</v>
      </c>
      <c r="J141" s="5">
        <v>149</v>
      </c>
      <c r="K141" s="5">
        <v>490</v>
      </c>
      <c r="L141" s="5">
        <v>858</v>
      </c>
      <c r="M141" s="36">
        <v>1162</v>
      </c>
      <c r="N141" s="54">
        <v>6572</v>
      </c>
      <c r="P141" s="44"/>
      <c r="Q141" s="43"/>
      <c r="R141" s="43"/>
      <c r="S141" s="43"/>
      <c r="T141" s="43"/>
      <c r="U141" s="43"/>
      <c r="V141" s="43"/>
      <c r="W141" s="43"/>
      <c r="X141" s="43"/>
      <c r="Y141" s="43"/>
      <c r="Z141" s="43"/>
      <c r="AA141" s="58"/>
      <c r="AB141" s="98" t="s">
        <v>215</v>
      </c>
    </row>
    <row r="142" spans="1:28" ht="15.75" thickBot="1" x14ac:dyDescent="0.3">
      <c r="A142" s="22" t="s">
        <v>33</v>
      </c>
      <c r="B142" s="19">
        <v>0.32</v>
      </c>
      <c r="C142" s="5">
        <v>0.34</v>
      </c>
      <c r="D142" s="5">
        <v>0.8</v>
      </c>
      <c r="E142" s="5">
        <v>1.42</v>
      </c>
      <c r="F142" s="5">
        <v>2.17</v>
      </c>
      <c r="G142" s="5">
        <v>2.4300000000000002</v>
      </c>
      <c r="H142" s="5">
        <v>2.9</v>
      </c>
      <c r="I142" s="5">
        <v>2.2799999999999998</v>
      </c>
      <c r="J142" s="5">
        <v>0.88</v>
      </c>
      <c r="K142" s="5">
        <v>0.96</v>
      </c>
      <c r="L142" s="5">
        <v>0.63</v>
      </c>
      <c r="M142" s="36">
        <v>0.25</v>
      </c>
      <c r="N142" s="54">
        <v>15.38</v>
      </c>
      <c r="P142" s="46"/>
      <c r="Q142" s="12">
        <f t="shared" ref="Q142:AA142" si="9">CONVERT(C142,"in","m")*1000</f>
        <v>8.6359999999999992</v>
      </c>
      <c r="R142" s="12">
        <f t="shared" si="9"/>
        <v>20.32</v>
      </c>
      <c r="S142" s="12">
        <f t="shared" si="9"/>
        <v>36.068000000000005</v>
      </c>
      <c r="T142" s="12">
        <f t="shared" si="9"/>
        <v>55.118000000000002</v>
      </c>
      <c r="U142" s="12">
        <f t="shared" si="9"/>
        <v>61.722000000000001</v>
      </c>
      <c r="V142" s="12">
        <f t="shared" si="9"/>
        <v>73.66</v>
      </c>
      <c r="W142" s="12">
        <f t="shared" si="9"/>
        <v>57.911999999999999</v>
      </c>
      <c r="X142" s="12">
        <f t="shared" si="9"/>
        <v>22.352</v>
      </c>
      <c r="Y142" s="12">
        <f t="shared" si="9"/>
        <v>24.384</v>
      </c>
      <c r="Z142" s="12">
        <f t="shared" si="9"/>
        <v>16.001999999999999</v>
      </c>
      <c r="AA142" s="12">
        <f t="shared" si="9"/>
        <v>6.35</v>
      </c>
      <c r="AB142" s="13">
        <f>CONVERT(SUM(B142:M142),"in","mm")</f>
        <v>390.65199999999999</v>
      </c>
    </row>
    <row r="143" spans="1:28" ht="15.75" thickBot="1" x14ac:dyDescent="0.3">
      <c r="A143" s="23" t="s">
        <v>34</v>
      </c>
      <c r="B143" s="20">
        <v>5.0999999999999996</v>
      </c>
      <c r="C143" s="8">
        <v>3.5</v>
      </c>
      <c r="D143" s="8">
        <v>4.2</v>
      </c>
      <c r="E143" s="8">
        <v>3</v>
      </c>
      <c r="F143" s="8">
        <v>0.1</v>
      </c>
      <c r="G143" s="8">
        <v>0</v>
      </c>
      <c r="H143" s="8">
        <v>0</v>
      </c>
      <c r="I143" s="8">
        <v>0</v>
      </c>
      <c r="J143" s="8">
        <v>0.8</v>
      </c>
      <c r="K143" s="8">
        <v>2.4</v>
      </c>
      <c r="L143" s="8">
        <v>4.9000000000000004</v>
      </c>
      <c r="M143" s="53">
        <v>5.0999999999999996</v>
      </c>
      <c r="N143" s="25">
        <v>29.1</v>
      </c>
      <c r="P143" s="95"/>
      <c r="Q143" s="96"/>
      <c r="R143" s="96"/>
      <c r="S143" s="96"/>
      <c r="T143" s="96"/>
      <c r="U143" s="96"/>
      <c r="V143" s="96"/>
      <c r="W143" s="96"/>
      <c r="X143" s="96"/>
      <c r="Y143" s="96"/>
      <c r="Z143" s="96"/>
      <c r="AA143" s="96"/>
      <c r="AB143" s="38"/>
    </row>
    <row r="144" spans="1:28" ht="15.75" thickBot="1" x14ac:dyDescent="0.3">
      <c r="A144" s="165"/>
      <c r="B144" s="166"/>
      <c r="C144" s="166"/>
      <c r="D144" s="166"/>
      <c r="E144" s="166"/>
      <c r="F144" s="166"/>
      <c r="G144" s="166"/>
      <c r="H144" s="166"/>
      <c r="I144" s="166"/>
      <c r="J144" s="166"/>
      <c r="K144" s="166"/>
      <c r="L144" s="166"/>
      <c r="M144" s="166"/>
      <c r="N144" s="166"/>
      <c r="O144" s="167"/>
      <c r="P144" s="166"/>
      <c r="Q144" s="166"/>
      <c r="R144" s="166"/>
      <c r="S144" s="166"/>
      <c r="T144" s="166"/>
      <c r="U144" s="166"/>
      <c r="V144" s="166"/>
      <c r="W144" s="166"/>
      <c r="X144" s="166"/>
      <c r="Y144" s="166"/>
      <c r="Z144" s="166"/>
      <c r="AA144" s="166"/>
      <c r="AB144" s="168"/>
    </row>
    <row r="145" spans="1:28" ht="15.75" thickBot="1" x14ac:dyDescent="0.3">
      <c r="A145" s="164" t="s">
        <v>167</v>
      </c>
      <c r="B145" s="164"/>
      <c r="T145" s="139" t="s">
        <v>81</v>
      </c>
      <c r="U145" s="140"/>
    </row>
    <row r="146" spans="1:28" x14ac:dyDescent="0.25">
      <c r="A146" s="163" t="s">
        <v>88</v>
      </c>
      <c r="B146" s="163"/>
    </row>
    <row r="147" spans="1:28" x14ac:dyDescent="0.25">
      <c r="A147" s="163" t="s">
        <v>195</v>
      </c>
      <c r="B147" s="163"/>
    </row>
    <row r="148" spans="1:28" x14ac:dyDescent="0.25">
      <c r="A148" s="163" t="s">
        <v>196</v>
      </c>
      <c r="B148" s="163"/>
    </row>
    <row r="149" spans="1:28" x14ac:dyDescent="0.25">
      <c r="A149" s="163" t="s">
        <v>197</v>
      </c>
      <c r="B149" s="163"/>
    </row>
    <row r="150" spans="1:28" x14ac:dyDescent="0.25">
      <c r="A150" s="163" t="s">
        <v>136</v>
      </c>
      <c r="B150" s="163"/>
    </row>
    <row r="151" spans="1:28" ht="15.75" thickBot="1" x14ac:dyDescent="0.3">
      <c r="A151" s="163" t="s">
        <v>198</v>
      </c>
      <c r="B151" s="163"/>
    </row>
    <row r="152" spans="1:28" ht="15.75" thickBot="1" x14ac:dyDescent="0.3">
      <c r="A152" s="47" t="s">
        <v>27</v>
      </c>
      <c r="B152" s="48" t="s">
        <v>16</v>
      </c>
      <c r="C152" s="16" t="s">
        <v>0</v>
      </c>
      <c r="D152" s="16" t="s">
        <v>1</v>
      </c>
      <c r="E152" s="16" t="s">
        <v>2</v>
      </c>
      <c r="F152" s="16" t="s">
        <v>3</v>
      </c>
      <c r="G152" s="16" t="s">
        <v>4</v>
      </c>
      <c r="H152" s="16" t="s">
        <v>5</v>
      </c>
      <c r="I152" s="16" t="s">
        <v>6</v>
      </c>
      <c r="J152" s="16" t="s">
        <v>7</v>
      </c>
      <c r="K152" s="16" t="s">
        <v>8</v>
      </c>
      <c r="L152" s="16" t="s">
        <v>9</v>
      </c>
      <c r="M152" s="55" t="s">
        <v>10</v>
      </c>
      <c r="N152" s="51" t="s">
        <v>11</v>
      </c>
      <c r="P152" s="50" t="s">
        <v>37</v>
      </c>
      <c r="Q152" s="16" t="s">
        <v>38</v>
      </c>
      <c r="R152" s="16" t="s">
        <v>39</v>
      </c>
      <c r="S152" s="16" t="s">
        <v>40</v>
      </c>
      <c r="T152" s="16" t="s">
        <v>22</v>
      </c>
      <c r="U152" s="16" t="s">
        <v>23</v>
      </c>
      <c r="V152" s="16" t="s">
        <v>24</v>
      </c>
      <c r="W152" s="16" t="s">
        <v>25</v>
      </c>
      <c r="X152" s="16" t="s">
        <v>41</v>
      </c>
      <c r="Y152" s="16" t="s">
        <v>42</v>
      </c>
      <c r="Z152" s="16" t="s">
        <v>43</v>
      </c>
      <c r="AA152" s="55" t="s">
        <v>44</v>
      </c>
      <c r="AB152" s="51" t="s">
        <v>214</v>
      </c>
    </row>
    <row r="153" spans="1:28" x14ac:dyDescent="0.25">
      <c r="A153" s="49" t="s">
        <v>28</v>
      </c>
      <c r="B153" s="18">
        <v>44</v>
      </c>
      <c r="C153" s="10">
        <v>46.5</v>
      </c>
      <c r="D153" s="10">
        <v>55.4</v>
      </c>
      <c r="E153" s="10">
        <v>63.3</v>
      </c>
      <c r="F153" s="10">
        <v>72.8</v>
      </c>
      <c r="G153" s="10">
        <v>83.1</v>
      </c>
      <c r="H153" s="10">
        <v>90</v>
      </c>
      <c r="I153" s="10">
        <v>87.7</v>
      </c>
      <c r="J153" s="10">
        <v>79.400000000000006</v>
      </c>
      <c r="K153" s="10">
        <v>66.400000000000006</v>
      </c>
      <c r="L153" s="10">
        <v>53.1</v>
      </c>
      <c r="M153" s="56">
        <v>44.1</v>
      </c>
      <c r="N153" s="57">
        <v>65.599999999999994</v>
      </c>
      <c r="P153" s="32"/>
      <c r="Q153" s="10"/>
      <c r="R153" s="10"/>
      <c r="S153" s="10"/>
      <c r="T153" s="10"/>
      <c r="U153" s="10"/>
      <c r="V153" s="10"/>
      <c r="W153" s="10"/>
      <c r="X153" s="10"/>
      <c r="Y153" s="10"/>
      <c r="Z153" s="10"/>
      <c r="AA153" s="10"/>
      <c r="AB153" s="11"/>
    </row>
    <row r="154" spans="1:28" ht="15.75" thickBot="1" x14ac:dyDescent="0.3">
      <c r="A154" s="22" t="s">
        <v>29</v>
      </c>
      <c r="B154" s="19">
        <v>27.5</v>
      </c>
      <c r="C154" s="5">
        <v>30.4</v>
      </c>
      <c r="D154" s="5">
        <v>38.700000000000003</v>
      </c>
      <c r="E154" s="5">
        <v>46.4</v>
      </c>
      <c r="F154" s="5">
        <v>56.3</v>
      </c>
      <c r="G154" s="5">
        <v>65.8</v>
      </c>
      <c r="H154" s="5">
        <v>71.8</v>
      </c>
      <c r="I154" s="5">
        <v>69.7</v>
      </c>
      <c r="J154" s="5">
        <v>60.7</v>
      </c>
      <c r="K154" s="5">
        <v>48.4</v>
      </c>
      <c r="L154" s="5">
        <v>36.6</v>
      </c>
      <c r="M154" s="36">
        <v>27.5</v>
      </c>
      <c r="N154" s="54">
        <v>48.4</v>
      </c>
      <c r="P154" s="99">
        <f>($AF$9*((0.46*CONVERT(B154,"F","C"))+8))*31</f>
        <v>46.716999999999999</v>
      </c>
      <c r="Q154" s="100">
        <f>($AG$9*((0.46*CONVERT(C154,"F","C"))+8))*28</f>
        <v>51.012266666666662</v>
      </c>
      <c r="R154" s="100">
        <f>($AH$9*((0.46*CONVERT(D154,"F","C"))+8))*31</f>
        <v>81.291300000000021</v>
      </c>
      <c r="S154" s="100">
        <f>($AI$9*((0.46*CONVERT(E154,"F","C"))+8))*30</f>
        <v>105.12</v>
      </c>
      <c r="T154" s="100">
        <f>($AJ$9*((0.46*CONVERT(F154,"F","C"))+8))*31</f>
        <v>140.9632</v>
      </c>
      <c r="U154" s="100">
        <f>($AK$9*((0.46*CONVERT(G154,"F","C"))+8))*30</f>
        <v>169.70533333333336</v>
      </c>
      <c r="V154" s="100">
        <f>($AL$9*((0.46*CONVERT(H154,"F","C"))+8))*31</f>
        <v>185.89046666666667</v>
      </c>
      <c r="W154" s="100">
        <f>($AM$9*((0.46*CONVERT(I154,"F","C"))+8))*31</f>
        <v>169.46701111111113</v>
      </c>
      <c r="X154" s="100">
        <f>($AN$9*((0.46*CONVERT(J154,"F","C"))+8))*30</f>
        <v>128.80933333333337</v>
      </c>
      <c r="Y154" s="100">
        <f>($AO$9*((0.46*CONVERT(K154,"F","C"))+8))*31</f>
        <v>94.481111111111105</v>
      </c>
      <c r="Z154" s="100">
        <f>($AP$9*((0.46*CONVERT(L154,"F","C"))+8))*30</f>
        <v>60.558666666666674</v>
      </c>
      <c r="AA154" s="100">
        <f>($AQ$9*((0.46*CONVERT(M154,"F","C"))+8))*31</f>
        <v>44.593499999999999</v>
      </c>
      <c r="AB154" s="101">
        <f>SUM(T154:X154)</f>
        <v>794.83534444444456</v>
      </c>
    </row>
    <row r="155" spans="1:28" x14ac:dyDescent="0.25">
      <c r="A155" s="22" t="s">
        <v>30</v>
      </c>
      <c r="B155" s="19">
        <v>10.9</v>
      </c>
      <c r="C155" s="5">
        <v>14.2</v>
      </c>
      <c r="D155" s="5">
        <v>22</v>
      </c>
      <c r="E155" s="5">
        <v>29.6</v>
      </c>
      <c r="F155" s="5">
        <v>39.799999999999997</v>
      </c>
      <c r="G155" s="5">
        <v>48.5</v>
      </c>
      <c r="H155" s="5">
        <v>53.7</v>
      </c>
      <c r="I155" s="5">
        <v>51.6</v>
      </c>
      <c r="J155" s="5">
        <v>42</v>
      </c>
      <c r="K155" s="5">
        <v>30.5</v>
      </c>
      <c r="L155" s="5">
        <v>20.100000000000001</v>
      </c>
      <c r="M155" s="36">
        <v>11</v>
      </c>
      <c r="N155" s="54">
        <v>31.2</v>
      </c>
      <c r="P155" s="32"/>
      <c r="Q155" s="10"/>
      <c r="R155" s="10"/>
      <c r="S155" s="10"/>
      <c r="T155" s="10"/>
      <c r="U155" s="10"/>
      <c r="V155" s="10"/>
      <c r="W155" s="10"/>
      <c r="X155" s="10"/>
      <c r="Y155" s="10"/>
      <c r="Z155" s="10"/>
      <c r="AA155" s="10"/>
      <c r="AB155" s="11"/>
    </row>
    <row r="156" spans="1:28" ht="15.75" thickBot="1" x14ac:dyDescent="0.3">
      <c r="A156" s="22" t="s">
        <v>31</v>
      </c>
      <c r="B156" s="19">
        <v>0</v>
      </c>
      <c r="C156" s="5">
        <v>0</v>
      </c>
      <c r="D156" s="5" t="s">
        <v>12</v>
      </c>
      <c r="E156" s="5">
        <v>1</v>
      </c>
      <c r="F156" s="5">
        <v>12</v>
      </c>
      <c r="G156" s="5">
        <v>96</v>
      </c>
      <c r="H156" s="5">
        <v>221</v>
      </c>
      <c r="I156" s="5">
        <v>160</v>
      </c>
      <c r="J156" s="5">
        <v>38</v>
      </c>
      <c r="K156" s="5">
        <v>1</v>
      </c>
      <c r="L156" s="5">
        <v>0</v>
      </c>
      <c r="M156" s="36">
        <v>0</v>
      </c>
      <c r="N156" s="54">
        <v>528</v>
      </c>
      <c r="P156" s="28"/>
      <c r="Q156" s="5"/>
      <c r="R156" s="5"/>
      <c r="S156" s="5"/>
      <c r="T156" s="5"/>
      <c r="U156" s="5"/>
      <c r="V156" s="5"/>
      <c r="W156" s="5"/>
      <c r="X156" s="5"/>
      <c r="Y156" s="5"/>
      <c r="Z156" s="5"/>
      <c r="AA156" s="5"/>
      <c r="AB156" s="37"/>
    </row>
    <row r="157" spans="1:28" ht="15.75" thickBot="1" x14ac:dyDescent="0.3">
      <c r="A157" s="22" t="s">
        <v>32</v>
      </c>
      <c r="B157" s="19">
        <v>1164</v>
      </c>
      <c r="C157" s="5">
        <v>970</v>
      </c>
      <c r="D157" s="5">
        <v>815</v>
      </c>
      <c r="E157" s="5">
        <v>557</v>
      </c>
      <c r="F157" s="5">
        <v>281</v>
      </c>
      <c r="G157" s="5">
        <v>72</v>
      </c>
      <c r="H157" s="5">
        <v>9</v>
      </c>
      <c r="I157" s="5">
        <v>16</v>
      </c>
      <c r="J157" s="5">
        <v>167</v>
      </c>
      <c r="K157" s="5">
        <v>514</v>
      </c>
      <c r="L157" s="5">
        <v>852</v>
      </c>
      <c r="M157" s="36">
        <v>1161</v>
      </c>
      <c r="N157" s="54">
        <v>6578</v>
      </c>
      <c r="P157" s="44"/>
      <c r="Q157" s="43"/>
      <c r="R157" s="43"/>
      <c r="S157" s="43"/>
      <c r="T157" s="43"/>
      <c r="U157" s="43"/>
      <c r="V157" s="43"/>
      <c r="W157" s="43"/>
      <c r="X157" s="43"/>
      <c r="Y157" s="43"/>
      <c r="Z157" s="43"/>
      <c r="AA157" s="58"/>
      <c r="AB157" s="98" t="s">
        <v>215</v>
      </c>
    </row>
    <row r="158" spans="1:28" ht="15.75" thickBot="1" x14ac:dyDescent="0.3">
      <c r="A158" s="22" t="s">
        <v>33</v>
      </c>
      <c r="B158" s="19">
        <v>0.5</v>
      </c>
      <c r="C158" s="5">
        <v>0.38</v>
      </c>
      <c r="D158" s="5">
        <v>1.39</v>
      </c>
      <c r="E158" s="5">
        <v>1.89</v>
      </c>
      <c r="F158" s="5">
        <v>2.2200000000000002</v>
      </c>
      <c r="G158" s="5">
        <v>1.83</v>
      </c>
      <c r="H158" s="5">
        <v>1.1299999999999999</v>
      </c>
      <c r="I158" s="5">
        <v>1.63</v>
      </c>
      <c r="J158" s="5">
        <v>1.1499999999999999</v>
      </c>
      <c r="K158" s="5">
        <v>0.82</v>
      </c>
      <c r="L158" s="5">
        <v>0.7</v>
      </c>
      <c r="M158" s="36">
        <v>0.6</v>
      </c>
      <c r="N158" s="54">
        <v>14.24</v>
      </c>
      <c r="P158" s="46"/>
      <c r="Q158" s="12">
        <f t="shared" ref="Q158:AA158" si="10">CONVERT(C158,"in","m")*1000</f>
        <v>9.652000000000001</v>
      </c>
      <c r="R158" s="12">
        <f t="shared" si="10"/>
        <v>35.305999999999997</v>
      </c>
      <c r="S158" s="12">
        <f t="shared" si="10"/>
        <v>48.006</v>
      </c>
      <c r="T158" s="12">
        <f t="shared" si="10"/>
        <v>56.387999999999998</v>
      </c>
      <c r="U158" s="12">
        <f t="shared" si="10"/>
        <v>46.481999999999999</v>
      </c>
      <c r="V158" s="12">
        <f t="shared" si="10"/>
        <v>28.701999999999998</v>
      </c>
      <c r="W158" s="12">
        <f t="shared" si="10"/>
        <v>41.402000000000001</v>
      </c>
      <c r="X158" s="12">
        <f t="shared" si="10"/>
        <v>29.21</v>
      </c>
      <c r="Y158" s="12">
        <f t="shared" si="10"/>
        <v>20.827999999999999</v>
      </c>
      <c r="Z158" s="12">
        <f t="shared" si="10"/>
        <v>17.78</v>
      </c>
      <c r="AA158" s="12">
        <f t="shared" si="10"/>
        <v>15.24</v>
      </c>
      <c r="AB158" s="13">
        <f>CONVERT(SUM(B158:M158),"in","mm")</f>
        <v>361.69599999999997</v>
      </c>
    </row>
    <row r="159" spans="1:28" ht="15.75" thickBot="1" x14ac:dyDescent="0.3">
      <c r="A159" s="23" t="s">
        <v>34</v>
      </c>
      <c r="B159" s="20">
        <v>5.8</v>
      </c>
      <c r="C159" s="8">
        <v>3.8</v>
      </c>
      <c r="D159" s="8">
        <v>5.6</v>
      </c>
      <c r="E159" s="8">
        <v>3.1</v>
      </c>
      <c r="F159" s="8">
        <v>0.2</v>
      </c>
      <c r="G159" s="8">
        <v>0</v>
      </c>
      <c r="H159" s="8">
        <v>0</v>
      </c>
      <c r="I159" s="8">
        <v>0</v>
      </c>
      <c r="J159" s="8">
        <v>0.3</v>
      </c>
      <c r="K159" s="8">
        <v>1.1000000000000001</v>
      </c>
      <c r="L159" s="8">
        <v>6.1</v>
      </c>
      <c r="M159" s="53">
        <v>6.2</v>
      </c>
      <c r="N159" s="25">
        <v>32.200000000000003</v>
      </c>
      <c r="P159" s="95"/>
      <c r="Q159" s="96"/>
      <c r="R159" s="96"/>
      <c r="S159" s="96"/>
      <c r="T159" s="96"/>
      <c r="U159" s="96"/>
      <c r="V159" s="96"/>
      <c r="W159" s="96"/>
      <c r="X159" s="96"/>
      <c r="Y159" s="96"/>
      <c r="Z159" s="96"/>
      <c r="AA159" s="96"/>
      <c r="AB159" s="38"/>
    </row>
    <row r="160" spans="1:28" ht="15.75" thickBot="1" x14ac:dyDescent="0.3">
      <c r="A160" s="165"/>
      <c r="B160" s="166"/>
      <c r="C160" s="166"/>
      <c r="D160" s="166"/>
      <c r="E160" s="166"/>
      <c r="F160" s="166"/>
      <c r="G160" s="166"/>
      <c r="H160" s="166"/>
      <c r="I160" s="166"/>
      <c r="J160" s="166"/>
      <c r="K160" s="166"/>
      <c r="L160" s="166"/>
      <c r="M160" s="166"/>
      <c r="N160" s="166"/>
      <c r="O160" s="167"/>
      <c r="P160" s="166"/>
      <c r="Q160" s="166"/>
      <c r="R160" s="166"/>
      <c r="S160" s="166"/>
      <c r="T160" s="166"/>
      <c r="U160" s="166"/>
      <c r="V160" s="166"/>
      <c r="W160" s="166"/>
      <c r="X160" s="166"/>
      <c r="Y160" s="166"/>
      <c r="Z160" s="166"/>
      <c r="AA160" s="166"/>
      <c r="AB160" s="168"/>
    </row>
    <row r="161" spans="1:28" ht="15.75" thickBot="1" x14ac:dyDescent="0.3">
      <c r="A161" s="164" t="s">
        <v>166</v>
      </c>
      <c r="B161" s="164"/>
      <c r="T161" s="139" t="s">
        <v>81</v>
      </c>
      <c r="U161" s="140"/>
    </row>
    <row r="162" spans="1:28" x14ac:dyDescent="0.25">
      <c r="A162" s="163" t="s">
        <v>75</v>
      </c>
      <c r="B162" s="163"/>
    </row>
    <row r="163" spans="1:28" x14ac:dyDescent="0.25">
      <c r="A163" s="163" t="s">
        <v>199</v>
      </c>
      <c r="B163" s="163"/>
    </row>
    <row r="164" spans="1:28" x14ac:dyDescent="0.25">
      <c r="A164" s="163" t="s">
        <v>200</v>
      </c>
      <c r="B164" s="163"/>
    </row>
    <row r="165" spans="1:28" x14ac:dyDescent="0.25">
      <c r="A165" s="163" t="s">
        <v>131</v>
      </c>
      <c r="B165" s="163"/>
    </row>
    <row r="166" spans="1:28" x14ac:dyDescent="0.25">
      <c r="A166" s="163" t="s">
        <v>104</v>
      </c>
      <c r="B166" s="163"/>
    </row>
    <row r="167" spans="1:28" ht="15.75" thickBot="1" x14ac:dyDescent="0.3">
      <c r="A167" s="163" t="s">
        <v>201</v>
      </c>
      <c r="B167" s="163"/>
    </row>
    <row r="168" spans="1:28" ht="15.75" thickBot="1" x14ac:dyDescent="0.3">
      <c r="A168" s="47" t="s">
        <v>27</v>
      </c>
      <c r="B168" s="48" t="s">
        <v>16</v>
      </c>
      <c r="C168" s="16" t="s">
        <v>0</v>
      </c>
      <c r="D168" s="16" t="s">
        <v>1</v>
      </c>
      <c r="E168" s="16" t="s">
        <v>2</v>
      </c>
      <c r="F168" s="16" t="s">
        <v>3</v>
      </c>
      <c r="G168" s="16" t="s">
        <v>4</v>
      </c>
      <c r="H168" s="16" t="s">
        <v>5</v>
      </c>
      <c r="I168" s="16" t="s">
        <v>6</v>
      </c>
      <c r="J168" s="16" t="s">
        <v>7</v>
      </c>
      <c r="K168" s="16" t="s">
        <v>8</v>
      </c>
      <c r="L168" s="16" t="s">
        <v>9</v>
      </c>
      <c r="M168" s="55" t="s">
        <v>10</v>
      </c>
      <c r="N168" s="51" t="s">
        <v>11</v>
      </c>
      <c r="P168" s="50" t="s">
        <v>37</v>
      </c>
      <c r="Q168" s="16" t="s">
        <v>38</v>
      </c>
      <c r="R168" s="16" t="s">
        <v>39</v>
      </c>
      <c r="S168" s="16" t="s">
        <v>40</v>
      </c>
      <c r="T168" s="16" t="s">
        <v>22</v>
      </c>
      <c r="U168" s="16" t="s">
        <v>23</v>
      </c>
      <c r="V168" s="16" t="s">
        <v>24</v>
      </c>
      <c r="W168" s="16" t="s">
        <v>25</v>
      </c>
      <c r="X168" s="16" t="s">
        <v>41</v>
      </c>
      <c r="Y168" s="16" t="s">
        <v>42</v>
      </c>
      <c r="Z168" s="16" t="s">
        <v>43</v>
      </c>
      <c r="AA168" s="55" t="s">
        <v>44</v>
      </c>
      <c r="AB168" s="51" t="s">
        <v>214</v>
      </c>
    </row>
    <row r="169" spans="1:28" x14ac:dyDescent="0.25">
      <c r="A169" s="49" t="s">
        <v>28</v>
      </c>
      <c r="B169" s="18">
        <v>36.700000000000003</v>
      </c>
      <c r="C169" s="10">
        <v>39.1</v>
      </c>
      <c r="D169" s="10">
        <v>46.4</v>
      </c>
      <c r="E169" s="10">
        <v>55.3</v>
      </c>
      <c r="F169" s="10">
        <v>64.599999999999994</v>
      </c>
      <c r="G169" s="10">
        <v>74.5</v>
      </c>
      <c r="H169" s="10">
        <v>82.3</v>
      </c>
      <c r="I169" s="10">
        <v>80.400000000000006</v>
      </c>
      <c r="J169" s="10">
        <v>71.2</v>
      </c>
      <c r="K169" s="10">
        <v>58.5</v>
      </c>
      <c r="L169" s="10">
        <v>45</v>
      </c>
      <c r="M169" s="56">
        <v>35.9</v>
      </c>
      <c r="N169" s="57">
        <v>57.6</v>
      </c>
      <c r="P169" s="32"/>
      <c r="Q169" s="10"/>
      <c r="R169" s="10"/>
      <c r="S169" s="10"/>
      <c r="T169" s="10"/>
      <c r="U169" s="10"/>
      <c r="V169" s="10"/>
      <c r="W169" s="10"/>
      <c r="X169" s="10"/>
      <c r="Y169" s="10"/>
      <c r="Z169" s="10"/>
      <c r="AA169" s="10"/>
      <c r="AB169" s="11"/>
    </row>
    <row r="170" spans="1:28" ht="15.75" thickBot="1" x14ac:dyDescent="0.3">
      <c r="A170" s="22" t="s">
        <v>29</v>
      </c>
      <c r="B170" s="19">
        <v>23.9</v>
      </c>
      <c r="C170" s="5">
        <v>26</v>
      </c>
      <c r="D170" s="5">
        <v>33</v>
      </c>
      <c r="E170" s="5">
        <v>40.799999999999997</v>
      </c>
      <c r="F170" s="5">
        <v>50.4</v>
      </c>
      <c r="G170" s="5">
        <v>60.1</v>
      </c>
      <c r="H170" s="5">
        <v>67.3</v>
      </c>
      <c r="I170" s="5">
        <v>65.599999999999994</v>
      </c>
      <c r="J170" s="5">
        <v>56.2</v>
      </c>
      <c r="K170" s="5">
        <v>43.9</v>
      </c>
      <c r="L170" s="5">
        <v>32</v>
      </c>
      <c r="M170" s="36">
        <v>23.4</v>
      </c>
      <c r="N170" s="54">
        <v>43.6</v>
      </c>
      <c r="P170" s="99">
        <f>($AF$9*((0.46*CONVERT(B170,"F","C"))+8))*31</f>
        <v>40.442599999999999</v>
      </c>
      <c r="Q170" s="100">
        <f>($AG$9*((0.46*CONVERT(C170,"F","C"))+8))*28</f>
        <v>43.456000000000003</v>
      </c>
      <c r="R170" s="100">
        <f>($AH$9*((0.46*CONVERT(D170,"F","C"))+8))*31</f>
        <v>69.099000000000018</v>
      </c>
      <c r="S170" s="100">
        <f>($AI$9*((0.46*CONVERT(E170,"F","C"))+8))*30</f>
        <v>92.24</v>
      </c>
      <c r="T170" s="100">
        <f>($AJ$9*((0.46*CONVERT(F170,"F","C"))+8))*31</f>
        <v>126.00604444444446</v>
      </c>
      <c r="U170" s="100">
        <f>($AK$9*((0.46*CONVERT(G170,"F","C"))+8))*30</f>
        <v>154.84733333333335</v>
      </c>
      <c r="V170" s="100">
        <f>($AL$9*((0.46*CONVERT(H170,"F","C"))+8))*31</f>
        <v>174.12596666666667</v>
      </c>
      <c r="W170" s="100">
        <f>($AM$9*((0.46*CONVERT(I170,"F","C"))+8))*31</f>
        <v>159.39786666666666</v>
      </c>
      <c r="X170" s="100">
        <f>($AN$9*((0.46*CONVERT(J170,"F","C"))+8))*30</f>
        <v>119.14933333333335</v>
      </c>
      <c r="Y170" s="100">
        <f>($AO$9*((0.46*CONVERT(K170,"F","C"))+8))*31</f>
        <v>85.56861111111111</v>
      </c>
      <c r="Z170" s="100">
        <f>($AP$9*((0.46*CONVERT(L170,"F","C"))+8))*30</f>
        <v>52.8</v>
      </c>
      <c r="AA170" s="100">
        <f>($AQ$9*((0.46*CONVERT(M170,"F","C"))+8))*31</f>
        <v>37.772466666666659</v>
      </c>
      <c r="AB170" s="101">
        <f>SUM(T170:X170)</f>
        <v>733.52654444444443</v>
      </c>
    </row>
    <row r="171" spans="1:28" x14ac:dyDescent="0.25">
      <c r="A171" s="22" t="s">
        <v>30</v>
      </c>
      <c r="B171" s="19">
        <v>11.1</v>
      </c>
      <c r="C171" s="5">
        <v>13</v>
      </c>
      <c r="D171" s="5">
        <v>19.7</v>
      </c>
      <c r="E171" s="5">
        <v>26.3</v>
      </c>
      <c r="F171" s="5">
        <v>36.299999999999997</v>
      </c>
      <c r="G171" s="5">
        <v>45.7</v>
      </c>
      <c r="H171" s="5">
        <v>52.2</v>
      </c>
      <c r="I171" s="5">
        <v>50.9</v>
      </c>
      <c r="J171" s="5">
        <v>41.1</v>
      </c>
      <c r="K171" s="5">
        <v>29.3</v>
      </c>
      <c r="L171" s="5">
        <v>18.899999999999999</v>
      </c>
      <c r="M171" s="36">
        <v>10.8</v>
      </c>
      <c r="N171" s="54">
        <v>29.7</v>
      </c>
      <c r="P171" s="32"/>
      <c r="Q171" s="10"/>
      <c r="R171" s="10"/>
      <c r="S171" s="10"/>
      <c r="T171" s="10"/>
      <c r="U171" s="10"/>
      <c r="V171" s="10"/>
      <c r="W171" s="10"/>
      <c r="X171" s="10"/>
      <c r="Y171" s="10"/>
      <c r="Z171" s="10"/>
      <c r="AA171" s="10"/>
      <c r="AB171" s="11"/>
    </row>
    <row r="172" spans="1:28" ht="15.75" thickBot="1" x14ac:dyDescent="0.3">
      <c r="A172" s="22" t="s">
        <v>31</v>
      </c>
      <c r="B172" s="19">
        <v>0</v>
      </c>
      <c r="C172" s="5">
        <v>0</v>
      </c>
      <c r="D172" s="5">
        <v>0</v>
      </c>
      <c r="E172" s="5" t="s">
        <v>12</v>
      </c>
      <c r="F172" s="5">
        <v>2</v>
      </c>
      <c r="G172" s="5">
        <v>29</v>
      </c>
      <c r="H172" s="5">
        <v>112</v>
      </c>
      <c r="I172" s="5">
        <v>80</v>
      </c>
      <c r="J172" s="5">
        <v>11</v>
      </c>
      <c r="K172" s="5" t="s">
        <v>12</v>
      </c>
      <c r="L172" s="5">
        <v>0</v>
      </c>
      <c r="M172" s="36">
        <v>0</v>
      </c>
      <c r="N172" s="54">
        <v>234</v>
      </c>
      <c r="P172" s="28"/>
      <c r="Q172" s="5"/>
      <c r="R172" s="5"/>
      <c r="S172" s="5"/>
      <c r="T172" s="5"/>
      <c r="U172" s="5"/>
      <c r="V172" s="5"/>
      <c r="W172" s="5"/>
      <c r="X172" s="5"/>
      <c r="Y172" s="5"/>
      <c r="Z172" s="5"/>
      <c r="AA172" s="5"/>
      <c r="AB172" s="37"/>
    </row>
    <row r="173" spans="1:28" ht="15.75" thickBot="1" x14ac:dyDescent="0.3">
      <c r="A173" s="22" t="s">
        <v>32</v>
      </c>
      <c r="B173" s="19">
        <v>1274</v>
      </c>
      <c r="C173" s="5">
        <v>1090</v>
      </c>
      <c r="D173" s="5">
        <v>990</v>
      </c>
      <c r="E173" s="5">
        <v>726</v>
      </c>
      <c r="F173" s="5">
        <v>453</v>
      </c>
      <c r="G173" s="5">
        <v>175</v>
      </c>
      <c r="H173" s="5">
        <v>43</v>
      </c>
      <c r="I173" s="5">
        <v>60</v>
      </c>
      <c r="J173" s="5">
        <v>276</v>
      </c>
      <c r="K173" s="5">
        <v>654</v>
      </c>
      <c r="L173" s="5">
        <v>991</v>
      </c>
      <c r="M173" s="36">
        <v>1291</v>
      </c>
      <c r="N173" s="54">
        <v>8025</v>
      </c>
      <c r="P173" s="44"/>
      <c r="Q173" s="43"/>
      <c r="R173" s="43"/>
      <c r="S173" s="43"/>
      <c r="T173" s="43"/>
      <c r="U173" s="43"/>
      <c r="V173" s="43"/>
      <c r="W173" s="43"/>
      <c r="X173" s="43"/>
      <c r="Y173" s="43"/>
      <c r="Z173" s="43"/>
      <c r="AA173" s="58"/>
      <c r="AB173" s="98" t="s">
        <v>215</v>
      </c>
    </row>
    <row r="174" spans="1:28" ht="15.75" thickBot="1" x14ac:dyDescent="0.3">
      <c r="A174" s="22" t="s">
        <v>33</v>
      </c>
      <c r="B174" s="19">
        <v>0.27</v>
      </c>
      <c r="C174" s="5">
        <v>0.36</v>
      </c>
      <c r="D174" s="5">
        <v>1.02</v>
      </c>
      <c r="E174" s="5">
        <v>1.74</v>
      </c>
      <c r="F174" s="5">
        <v>2.67</v>
      </c>
      <c r="G174" s="5">
        <v>2.56</v>
      </c>
      <c r="H174" s="5">
        <v>2.29</v>
      </c>
      <c r="I174" s="5">
        <v>2.16</v>
      </c>
      <c r="J174" s="5">
        <v>1.42</v>
      </c>
      <c r="K174" s="5">
        <v>1.24</v>
      </c>
      <c r="L174" s="5">
        <v>0.63</v>
      </c>
      <c r="M174" s="36">
        <v>0.42</v>
      </c>
      <c r="N174" s="54">
        <v>16.78</v>
      </c>
      <c r="P174" s="46"/>
      <c r="Q174" s="12">
        <f t="shared" ref="Q174:AA174" si="11">CONVERT(C174,"in","m")*1000</f>
        <v>9.1440000000000001</v>
      </c>
      <c r="R174" s="12">
        <f t="shared" si="11"/>
        <v>25.908000000000001</v>
      </c>
      <c r="S174" s="12">
        <f t="shared" si="11"/>
        <v>44.195999999999998</v>
      </c>
      <c r="T174" s="12">
        <f t="shared" si="11"/>
        <v>67.817999999999998</v>
      </c>
      <c r="U174" s="12">
        <f t="shared" si="11"/>
        <v>65.024000000000001</v>
      </c>
      <c r="V174" s="12">
        <f t="shared" si="11"/>
        <v>58.166000000000004</v>
      </c>
      <c r="W174" s="12">
        <f t="shared" si="11"/>
        <v>54.864000000000004</v>
      </c>
      <c r="X174" s="12">
        <f t="shared" si="11"/>
        <v>36.068000000000005</v>
      </c>
      <c r="Y174" s="12">
        <f t="shared" si="11"/>
        <v>31.496000000000002</v>
      </c>
      <c r="Z174" s="12">
        <f t="shared" si="11"/>
        <v>16.001999999999999</v>
      </c>
      <c r="AA174" s="12">
        <f t="shared" si="11"/>
        <v>10.668000000000001</v>
      </c>
      <c r="AB174" s="13">
        <f>CONVERT(SUM(B174:M174),"in","mm")</f>
        <v>426.21200000000005</v>
      </c>
    </row>
    <row r="175" spans="1:28" ht="15.75" thickBot="1" x14ac:dyDescent="0.3">
      <c r="A175" s="23" t="s">
        <v>34</v>
      </c>
      <c r="B175" s="20">
        <v>5.5</v>
      </c>
      <c r="C175" s="8">
        <v>5.5</v>
      </c>
      <c r="D175" s="8">
        <v>8.1999999999999993</v>
      </c>
      <c r="E175" s="8">
        <v>5.4</v>
      </c>
      <c r="F175" s="8">
        <v>1.3</v>
      </c>
      <c r="G175" s="8">
        <v>0</v>
      </c>
      <c r="H175" s="8">
        <v>0</v>
      </c>
      <c r="I175" s="8">
        <v>0</v>
      </c>
      <c r="J175" s="8">
        <v>0.7</v>
      </c>
      <c r="K175" s="8">
        <v>3.8</v>
      </c>
      <c r="L175" s="8">
        <v>6.8</v>
      </c>
      <c r="M175" s="53">
        <v>6.6</v>
      </c>
      <c r="N175" s="25">
        <v>43.8</v>
      </c>
      <c r="P175" s="95"/>
      <c r="Q175" s="96"/>
      <c r="R175" s="96"/>
      <c r="S175" s="96"/>
      <c r="T175" s="96"/>
      <c r="U175" s="96"/>
      <c r="V175" s="96"/>
      <c r="W175" s="96"/>
      <c r="X175" s="96"/>
      <c r="Y175" s="96"/>
      <c r="Z175" s="96"/>
      <c r="AA175" s="96"/>
      <c r="AB175" s="38"/>
    </row>
    <row r="176" spans="1:28" ht="15.75" thickBot="1" x14ac:dyDescent="0.3">
      <c r="A176" s="165"/>
      <c r="B176" s="166"/>
      <c r="C176" s="166"/>
      <c r="D176" s="166"/>
      <c r="E176" s="166"/>
      <c r="F176" s="166"/>
      <c r="G176" s="166"/>
      <c r="H176" s="166"/>
      <c r="I176" s="166"/>
      <c r="J176" s="166"/>
      <c r="K176" s="166"/>
      <c r="L176" s="166"/>
      <c r="M176" s="166"/>
      <c r="N176" s="166"/>
      <c r="O176" s="167"/>
      <c r="P176" s="166"/>
      <c r="Q176" s="166"/>
      <c r="R176" s="166"/>
      <c r="S176" s="166"/>
      <c r="T176" s="166"/>
      <c r="U176" s="166"/>
      <c r="V176" s="166"/>
      <c r="W176" s="166"/>
      <c r="X176" s="166"/>
      <c r="Y176" s="166"/>
      <c r="Z176" s="166"/>
      <c r="AA176" s="166"/>
      <c r="AB176" s="168"/>
    </row>
    <row r="177" spans="1:28" ht="15.75" thickBot="1" x14ac:dyDescent="0.3">
      <c r="A177" s="164" t="s">
        <v>202</v>
      </c>
      <c r="B177" s="164"/>
      <c r="T177" s="139" t="s">
        <v>81</v>
      </c>
      <c r="U177" s="140"/>
    </row>
    <row r="178" spans="1:28" x14ac:dyDescent="0.25">
      <c r="A178" s="163" t="s">
        <v>88</v>
      </c>
      <c r="B178" s="163"/>
    </row>
    <row r="179" spans="1:28" x14ac:dyDescent="0.25">
      <c r="A179" s="163" t="s">
        <v>125</v>
      </c>
      <c r="B179" s="163"/>
    </row>
    <row r="180" spans="1:28" x14ac:dyDescent="0.25">
      <c r="A180" s="163" t="s">
        <v>203</v>
      </c>
      <c r="B180" s="163"/>
    </row>
    <row r="181" spans="1:28" x14ac:dyDescent="0.25">
      <c r="A181" s="163" t="s">
        <v>204</v>
      </c>
      <c r="B181" s="163"/>
    </row>
    <row r="182" spans="1:28" x14ac:dyDescent="0.25">
      <c r="A182" s="163" t="s">
        <v>116</v>
      </c>
      <c r="B182" s="163"/>
    </row>
    <row r="183" spans="1:28" ht="15.75" thickBot="1" x14ac:dyDescent="0.3">
      <c r="A183" s="163" t="s">
        <v>128</v>
      </c>
      <c r="B183" s="163"/>
    </row>
    <row r="184" spans="1:28" ht="15.75" thickBot="1" x14ac:dyDescent="0.3">
      <c r="A184" s="47" t="s">
        <v>27</v>
      </c>
      <c r="B184" s="48" t="s">
        <v>16</v>
      </c>
      <c r="C184" s="16" t="s">
        <v>0</v>
      </c>
      <c r="D184" s="16" t="s">
        <v>1</v>
      </c>
      <c r="E184" s="16" t="s">
        <v>2</v>
      </c>
      <c r="F184" s="16" t="s">
        <v>3</v>
      </c>
      <c r="G184" s="16" t="s">
        <v>4</v>
      </c>
      <c r="H184" s="16" t="s">
        <v>5</v>
      </c>
      <c r="I184" s="16" t="s">
        <v>6</v>
      </c>
      <c r="J184" s="16" t="s">
        <v>7</v>
      </c>
      <c r="K184" s="16" t="s">
        <v>8</v>
      </c>
      <c r="L184" s="16" t="s">
        <v>9</v>
      </c>
      <c r="M184" s="55" t="s">
        <v>10</v>
      </c>
      <c r="N184" s="51" t="s">
        <v>11</v>
      </c>
      <c r="P184" s="50" t="s">
        <v>37</v>
      </c>
      <c r="Q184" s="16" t="s">
        <v>38</v>
      </c>
      <c r="R184" s="16" t="s">
        <v>39</v>
      </c>
      <c r="S184" s="16" t="s">
        <v>40</v>
      </c>
      <c r="T184" s="16" t="s">
        <v>22</v>
      </c>
      <c r="U184" s="16" t="s">
        <v>23</v>
      </c>
      <c r="V184" s="16" t="s">
        <v>24</v>
      </c>
      <c r="W184" s="16" t="s">
        <v>25</v>
      </c>
      <c r="X184" s="16" t="s">
        <v>41</v>
      </c>
      <c r="Y184" s="16" t="s">
        <v>42</v>
      </c>
      <c r="Z184" s="16" t="s">
        <v>43</v>
      </c>
      <c r="AA184" s="55" t="s">
        <v>44</v>
      </c>
      <c r="AB184" s="51" t="s">
        <v>214</v>
      </c>
    </row>
    <row r="185" spans="1:28" x14ac:dyDescent="0.25">
      <c r="A185" s="49" t="s">
        <v>28</v>
      </c>
      <c r="B185" s="18">
        <v>40.299999999999997</v>
      </c>
      <c r="C185" s="10">
        <v>43.8</v>
      </c>
      <c r="D185" s="10">
        <v>52.7</v>
      </c>
      <c r="E185" s="10">
        <v>60.9</v>
      </c>
      <c r="F185" s="10">
        <v>70.2</v>
      </c>
      <c r="G185" s="10">
        <v>80.099999999999994</v>
      </c>
      <c r="H185" s="10">
        <v>88.1</v>
      </c>
      <c r="I185" s="10">
        <v>85.6</v>
      </c>
      <c r="J185" s="10">
        <v>76.900000000000006</v>
      </c>
      <c r="K185" s="10">
        <v>64.3</v>
      </c>
      <c r="L185" s="10">
        <v>49.4</v>
      </c>
      <c r="M185" s="56">
        <v>39.700000000000003</v>
      </c>
      <c r="N185" s="57">
        <v>62.8</v>
      </c>
      <c r="P185" s="32"/>
      <c r="Q185" s="10"/>
      <c r="R185" s="10"/>
      <c r="S185" s="10"/>
      <c r="T185" s="10"/>
      <c r="U185" s="10"/>
      <c r="V185" s="10"/>
      <c r="W185" s="10"/>
      <c r="X185" s="10"/>
      <c r="Y185" s="10"/>
      <c r="Z185" s="10"/>
      <c r="AA185" s="10"/>
      <c r="AB185" s="11"/>
    </row>
    <row r="186" spans="1:28" ht="15.75" thickBot="1" x14ac:dyDescent="0.3">
      <c r="A186" s="22" t="s">
        <v>29</v>
      </c>
      <c r="B186" s="19">
        <v>26.7</v>
      </c>
      <c r="C186" s="5">
        <v>29.6</v>
      </c>
      <c r="D186" s="5">
        <v>38</v>
      </c>
      <c r="E186" s="5">
        <v>46</v>
      </c>
      <c r="F186" s="5">
        <v>55.9</v>
      </c>
      <c r="G186" s="5">
        <v>65.7</v>
      </c>
      <c r="H186" s="5">
        <v>72.8</v>
      </c>
      <c r="I186" s="5">
        <v>70.7</v>
      </c>
      <c r="J186" s="5">
        <v>61.3</v>
      </c>
      <c r="K186" s="5">
        <v>48.8</v>
      </c>
      <c r="L186" s="5">
        <v>35.200000000000003</v>
      </c>
      <c r="M186" s="36">
        <v>26.3</v>
      </c>
      <c r="N186" s="54">
        <v>48.2</v>
      </c>
      <c r="P186" s="99">
        <f>($AF$9*((0.46*CONVERT(B186,"F","C"))+8))*31</f>
        <v>45.322688888888884</v>
      </c>
      <c r="Q186" s="100">
        <f>($AG$9*((0.46*CONVERT(C186,"F","C"))+8))*28</f>
        <v>49.638399999999997</v>
      </c>
      <c r="R186" s="100">
        <f>($AH$9*((0.46*CONVERT(D186,"F","C"))+8))*31</f>
        <v>79.794000000000011</v>
      </c>
      <c r="S186" s="100">
        <f>($AI$9*((0.46*CONVERT(E186,"F","C"))+8))*30</f>
        <v>104.19999999999999</v>
      </c>
      <c r="T186" s="100">
        <f>($AJ$9*((0.46*CONVERT(F186,"F","C"))+8))*31</f>
        <v>139.94915555555556</v>
      </c>
      <c r="U186" s="100">
        <f>($AK$9*((0.46*CONVERT(G186,"F","C"))+8))*30</f>
        <v>169.44466666666668</v>
      </c>
      <c r="V186" s="100">
        <f>($AL$9*((0.46*CONVERT(H186,"F","C"))+8))*31</f>
        <v>188.50479999999999</v>
      </c>
      <c r="W186" s="100">
        <f>($AM$9*((0.46*CONVERT(I186,"F","C"))+8))*31</f>
        <v>171.92290000000003</v>
      </c>
      <c r="X186" s="100">
        <f>($AN$9*((0.46*CONVERT(J186,"F","C"))+8))*30</f>
        <v>130.09733333333332</v>
      </c>
      <c r="Y186" s="100">
        <f>($AO$9*((0.46*CONVERT(K186,"F","C"))+8))*31</f>
        <v>95.273333333333326</v>
      </c>
      <c r="Z186" s="100">
        <f>($AP$9*((0.46*CONVERT(L186,"F","C"))+8))*30</f>
        <v>58.197333333333333</v>
      </c>
      <c r="AA186" s="100">
        <f>($AQ$9*((0.46*CONVERT(M186,"F","C"))+8))*31</f>
        <v>42.597099999999998</v>
      </c>
      <c r="AB186" s="101">
        <f>SUM(T186:X186)</f>
        <v>799.91885555555564</v>
      </c>
    </row>
    <row r="187" spans="1:28" x14ac:dyDescent="0.25">
      <c r="A187" s="22" t="s">
        <v>30</v>
      </c>
      <c r="B187" s="19">
        <v>13.1</v>
      </c>
      <c r="C187" s="5">
        <v>15.3</v>
      </c>
      <c r="D187" s="5">
        <v>23.4</v>
      </c>
      <c r="E187" s="5">
        <v>31.2</v>
      </c>
      <c r="F187" s="5">
        <v>41.6</v>
      </c>
      <c r="G187" s="5">
        <v>51.2</v>
      </c>
      <c r="H187" s="5">
        <v>57.6</v>
      </c>
      <c r="I187" s="5">
        <v>55.8</v>
      </c>
      <c r="J187" s="5">
        <v>45.7</v>
      </c>
      <c r="K187" s="5">
        <v>33.4</v>
      </c>
      <c r="L187" s="5">
        <v>20.9</v>
      </c>
      <c r="M187" s="36">
        <v>12.9</v>
      </c>
      <c r="N187" s="54">
        <v>33.6</v>
      </c>
      <c r="P187" s="32"/>
      <c r="Q187" s="10"/>
      <c r="R187" s="10"/>
      <c r="S187" s="10"/>
      <c r="T187" s="10"/>
      <c r="U187" s="10"/>
      <c r="V187" s="10"/>
      <c r="W187" s="10"/>
      <c r="X187" s="10"/>
      <c r="Y187" s="10"/>
      <c r="Z187" s="10"/>
      <c r="AA187" s="10"/>
      <c r="AB187" s="11"/>
    </row>
    <row r="188" spans="1:28" ht="15.75" thickBot="1" x14ac:dyDescent="0.3">
      <c r="A188" s="22" t="s">
        <v>31</v>
      </c>
      <c r="B188" s="19">
        <v>0</v>
      </c>
      <c r="C188" s="5">
        <v>0</v>
      </c>
      <c r="D188" s="5">
        <v>0</v>
      </c>
      <c r="E188" s="5">
        <v>1</v>
      </c>
      <c r="F188" s="5">
        <v>11</v>
      </c>
      <c r="G188" s="5">
        <v>96</v>
      </c>
      <c r="H188" s="5">
        <v>251</v>
      </c>
      <c r="I188" s="5">
        <v>190</v>
      </c>
      <c r="J188" s="5">
        <v>44</v>
      </c>
      <c r="K188" s="5">
        <v>1</v>
      </c>
      <c r="L188" s="5">
        <v>0</v>
      </c>
      <c r="M188" s="36">
        <v>0</v>
      </c>
      <c r="N188" s="54">
        <v>594</v>
      </c>
      <c r="P188" s="28"/>
      <c r="Q188" s="5"/>
      <c r="R188" s="5"/>
      <c r="S188" s="5"/>
      <c r="T188" s="5"/>
      <c r="U188" s="5"/>
      <c r="V188" s="5"/>
      <c r="W188" s="5"/>
      <c r="X188" s="5"/>
      <c r="Y188" s="5"/>
      <c r="Z188" s="5"/>
      <c r="AA188" s="5"/>
      <c r="AB188" s="37"/>
    </row>
    <row r="189" spans="1:28" ht="15.75" thickBot="1" x14ac:dyDescent="0.3">
      <c r="A189" s="22" t="s">
        <v>32</v>
      </c>
      <c r="B189" s="19">
        <v>1187</v>
      </c>
      <c r="C189" s="5">
        <v>992</v>
      </c>
      <c r="D189" s="5">
        <v>836</v>
      </c>
      <c r="E189" s="5">
        <v>569</v>
      </c>
      <c r="F189" s="5">
        <v>293</v>
      </c>
      <c r="G189" s="5">
        <v>77</v>
      </c>
      <c r="H189" s="5">
        <v>9</v>
      </c>
      <c r="I189" s="5">
        <v>13</v>
      </c>
      <c r="J189" s="5">
        <v>155</v>
      </c>
      <c r="K189" s="5">
        <v>502</v>
      </c>
      <c r="L189" s="5">
        <v>895</v>
      </c>
      <c r="M189" s="36">
        <v>1199</v>
      </c>
      <c r="N189" s="54">
        <v>6727</v>
      </c>
      <c r="P189" s="44"/>
      <c r="Q189" s="43"/>
      <c r="R189" s="43"/>
      <c r="S189" s="43"/>
      <c r="T189" s="43"/>
      <c r="U189" s="43"/>
      <c r="V189" s="43"/>
      <c r="W189" s="43"/>
      <c r="X189" s="43"/>
      <c r="Y189" s="43"/>
      <c r="Z189" s="43"/>
      <c r="AA189" s="58"/>
      <c r="AB189" s="98" t="s">
        <v>215</v>
      </c>
    </row>
    <row r="190" spans="1:28" ht="15.75" thickBot="1" x14ac:dyDescent="0.3">
      <c r="A190" s="22" t="s">
        <v>33</v>
      </c>
      <c r="B190" s="19">
        <v>0.22</v>
      </c>
      <c r="C190" s="5">
        <v>0.26</v>
      </c>
      <c r="D190" s="5">
        <v>0.85</v>
      </c>
      <c r="E190" s="5">
        <v>1.29</v>
      </c>
      <c r="F190" s="5">
        <v>2.44</v>
      </c>
      <c r="G190" s="5">
        <v>2.66</v>
      </c>
      <c r="H190" s="5">
        <v>2.5299999999999998</v>
      </c>
      <c r="I190" s="5">
        <v>2.09</v>
      </c>
      <c r="J190" s="5">
        <v>1.4</v>
      </c>
      <c r="K190" s="5">
        <v>1.1399999999999999</v>
      </c>
      <c r="L190" s="5">
        <v>0.47</v>
      </c>
      <c r="M190" s="36">
        <v>0.25</v>
      </c>
      <c r="N190" s="54">
        <v>15.6</v>
      </c>
      <c r="P190" s="46"/>
      <c r="Q190" s="12">
        <f t="shared" ref="Q190:AA190" si="12">CONVERT(C190,"in","m")*1000</f>
        <v>6.6039999999999992</v>
      </c>
      <c r="R190" s="12">
        <f t="shared" si="12"/>
        <v>21.59</v>
      </c>
      <c r="S190" s="12">
        <f t="shared" si="12"/>
        <v>32.766000000000005</v>
      </c>
      <c r="T190" s="12">
        <f t="shared" si="12"/>
        <v>61.976000000000006</v>
      </c>
      <c r="U190" s="12">
        <f t="shared" si="12"/>
        <v>67.563999999999993</v>
      </c>
      <c r="V190" s="12">
        <f t="shared" si="12"/>
        <v>64.262</v>
      </c>
      <c r="W190" s="12">
        <f t="shared" si="12"/>
        <v>53.085999999999991</v>
      </c>
      <c r="X190" s="12">
        <f t="shared" si="12"/>
        <v>35.56</v>
      </c>
      <c r="Y190" s="12">
        <f t="shared" si="12"/>
        <v>28.956</v>
      </c>
      <c r="Z190" s="12">
        <f t="shared" si="12"/>
        <v>11.938000000000001</v>
      </c>
      <c r="AA190" s="12">
        <f t="shared" si="12"/>
        <v>6.35</v>
      </c>
      <c r="AB190" s="13">
        <f>CONVERT(SUM(B190:M190),"in","mm")</f>
        <v>396.24000000000007</v>
      </c>
    </row>
    <row r="191" spans="1:28" ht="15.75" thickBot="1" x14ac:dyDescent="0.3">
      <c r="A191" s="23" t="s">
        <v>34</v>
      </c>
      <c r="B191" s="20">
        <v>4.7</v>
      </c>
      <c r="C191" s="8">
        <v>4.3</v>
      </c>
      <c r="D191" s="8">
        <v>5.5</v>
      </c>
      <c r="E191" s="8">
        <v>3.7</v>
      </c>
      <c r="F191" s="8">
        <v>0.2</v>
      </c>
      <c r="G191" s="8">
        <v>0</v>
      </c>
      <c r="H191" s="8">
        <v>0</v>
      </c>
      <c r="I191" s="8">
        <v>0</v>
      </c>
      <c r="J191" s="8">
        <v>1</v>
      </c>
      <c r="K191" s="8">
        <v>2.2000000000000002</v>
      </c>
      <c r="L191" s="8">
        <v>5.3</v>
      </c>
      <c r="M191" s="53">
        <v>4</v>
      </c>
      <c r="N191" s="25">
        <v>30</v>
      </c>
      <c r="P191" s="95"/>
      <c r="Q191" s="96"/>
      <c r="R191" s="96"/>
      <c r="S191" s="96"/>
      <c r="T191" s="96"/>
      <c r="U191" s="96"/>
      <c r="V191" s="96"/>
      <c r="W191" s="96"/>
      <c r="X191" s="96"/>
      <c r="Y191" s="96"/>
      <c r="Z191" s="96"/>
      <c r="AA191" s="96"/>
      <c r="AB191" s="38"/>
    </row>
    <row r="192" spans="1:28" ht="15.75" thickBot="1" x14ac:dyDescent="0.3">
      <c r="A192" s="165"/>
      <c r="B192" s="166"/>
      <c r="C192" s="166"/>
      <c r="D192" s="166"/>
      <c r="E192" s="166"/>
      <c r="F192" s="166"/>
      <c r="G192" s="166"/>
      <c r="H192" s="166"/>
      <c r="I192" s="166"/>
      <c r="J192" s="166"/>
      <c r="K192" s="166"/>
      <c r="L192" s="166"/>
      <c r="M192" s="166"/>
      <c r="N192" s="166"/>
      <c r="O192" s="167"/>
      <c r="P192" s="166"/>
      <c r="Q192" s="166"/>
      <c r="R192" s="166"/>
      <c r="S192" s="166"/>
      <c r="T192" s="166"/>
      <c r="U192" s="166"/>
      <c r="V192" s="166"/>
      <c r="W192" s="166"/>
      <c r="X192" s="166"/>
      <c r="Y192" s="166"/>
      <c r="Z192" s="166"/>
      <c r="AA192" s="166"/>
      <c r="AB192" s="168"/>
    </row>
    <row r="193" spans="1:28" ht="15.75" thickBot="1" x14ac:dyDescent="0.3">
      <c r="A193" s="164" t="s">
        <v>118</v>
      </c>
      <c r="B193" s="164"/>
      <c r="T193" s="139" t="s">
        <v>81</v>
      </c>
      <c r="U193" s="140"/>
    </row>
    <row r="194" spans="1:28" x14ac:dyDescent="0.25">
      <c r="A194" s="163" t="s">
        <v>88</v>
      </c>
      <c r="B194" s="163"/>
    </row>
    <row r="195" spans="1:28" x14ac:dyDescent="0.25">
      <c r="A195" s="163" t="s">
        <v>205</v>
      </c>
      <c r="B195" s="163"/>
    </row>
    <row r="196" spans="1:28" x14ac:dyDescent="0.25">
      <c r="A196" s="163" t="s">
        <v>206</v>
      </c>
      <c r="B196" s="163"/>
    </row>
    <row r="197" spans="1:28" x14ac:dyDescent="0.25">
      <c r="A197" s="163" t="s">
        <v>207</v>
      </c>
      <c r="B197" s="163"/>
    </row>
    <row r="198" spans="1:28" x14ac:dyDescent="0.25">
      <c r="A198" s="163" t="s">
        <v>122</v>
      </c>
      <c r="B198" s="163"/>
    </row>
    <row r="199" spans="1:28" ht="15.75" thickBot="1" x14ac:dyDescent="0.3">
      <c r="A199" s="163" t="s">
        <v>123</v>
      </c>
      <c r="B199" s="163"/>
    </row>
    <row r="200" spans="1:28" ht="15.75" thickBot="1" x14ac:dyDescent="0.3">
      <c r="A200" s="47" t="s">
        <v>27</v>
      </c>
      <c r="B200" s="48" t="s">
        <v>16</v>
      </c>
      <c r="C200" s="16" t="s">
        <v>0</v>
      </c>
      <c r="D200" s="16" t="s">
        <v>1</v>
      </c>
      <c r="E200" s="16" t="s">
        <v>2</v>
      </c>
      <c r="F200" s="16" t="s">
        <v>3</v>
      </c>
      <c r="G200" s="16" t="s">
        <v>4</v>
      </c>
      <c r="H200" s="16" t="s">
        <v>5</v>
      </c>
      <c r="I200" s="16" t="s">
        <v>6</v>
      </c>
      <c r="J200" s="16" t="s">
        <v>7</v>
      </c>
      <c r="K200" s="16" t="s">
        <v>8</v>
      </c>
      <c r="L200" s="16" t="s">
        <v>9</v>
      </c>
      <c r="M200" s="55" t="s">
        <v>10</v>
      </c>
      <c r="N200" s="51" t="s">
        <v>11</v>
      </c>
      <c r="P200" s="50" t="s">
        <v>37</v>
      </c>
      <c r="Q200" s="16" t="s">
        <v>38</v>
      </c>
      <c r="R200" s="16" t="s">
        <v>39</v>
      </c>
      <c r="S200" s="16" t="s">
        <v>40</v>
      </c>
      <c r="T200" s="16" t="s">
        <v>22</v>
      </c>
      <c r="U200" s="16" t="s">
        <v>23</v>
      </c>
      <c r="V200" s="16" t="s">
        <v>24</v>
      </c>
      <c r="W200" s="16" t="s">
        <v>25</v>
      </c>
      <c r="X200" s="16" t="s">
        <v>41</v>
      </c>
      <c r="Y200" s="16" t="s">
        <v>42</v>
      </c>
      <c r="Z200" s="16" t="s">
        <v>43</v>
      </c>
      <c r="AA200" s="55" t="s">
        <v>44</v>
      </c>
      <c r="AB200" s="51" t="s">
        <v>214</v>
      </c>
    </row>
    <row r="201" spans="1:28" x14ac:dyDescent="0.25">
      <c r="A201" s="49" t="s">
        <v>28</v>
      </c>
      <c r="B201" s="18">
        <v>48.6</v>
      </c>
      <c r="C201" s="10">
        <v>50.7</v>
      </c>
      <c r="D201" s="10">
        <v>57.5</v>
      </c>
      <c r="E201" s="10">
        <v>64.2</v>
      </c>
      <c r="F201" s="10">
        <v>74</v>
      </c>
      <c r="G201" s="10">
        <v>85</v>
      </c>
      <c r="H201" s="10">
        <v>91.8</v>
      </c>
      <c r="I201" s="10">
        <v>89.3</v>
      </c>
      <c r="J201" s="10">
        <v>81</v>
      </c>
      <c r="K201" s="10">
        <v>68.099999999999994</v>
      </c>
      <c r="L201" s="10">
        <v>55.8</v>
      </c>
      <c r="M201" s="56">
        <v>46.9</v>
      </c>
      <c r="N201" s="57">
        <v>67.8</v>
      </c>
      <c r="P201" s="32"/>
      <c r="Q201" s="10"/>
      <c r="R201" s="10"/>
      <c r="S201" s="10"/>
      <c r="T201" s="10"/>
      <c r="U201" s="10"/>
      <c r="V201" s="10"/>
      <c r="W201" s="10"/>
      <c r="X201" s="10"/>
      <c r="Y201" s="10"/>
      <c r="Z201" s="10"/>
      <c r="AA201" s="10"/>
      <c r="AB201" s="11"/>
    </row>
    <row r="202" spans="1:28" ht="15.75" thickBot="1" x14ac:dyDescent="0.3">
      <c r="A202" s="22" t="s">
        <v>29</v>
      </c>
      <c r="B202" s="19">
        <v>33.6</v>
      </c>
      <c r="C202" s="5">
        <v>35.5</v>
      </c>
      <c r="D202" s="5">
        <v>42.8</v>
      </c>
      <c r="E202" s="5">
        <v>49.4</v>
      </c>
      <c r="F202" s="5">
        <v>59.1</v>
      </c>
      <c r="G202" s="5">
        <v>68.900000000000006</v>
      </c>
      <c r="H202" s="5">
        <v>74.900000000000006</v>
      </c>
      <c r="I202" s="5">
        <v>73.2</v>
      </c>
      <c r="J202" s="5">
        <v>64.5</v>
      </c>
      <c r="K202" s="5">
        <v>52.5</v>
      </c>
      <c r="L202" s="5">
        <v>41.1</v>
      </c>
      <c r="M202" s="36">
        <v>32.5</v>
      </c>
      <c r="N202" s="54">
        <v>52.4</v>
      </c>
      <c r="P202" s="99">
        <f>($AF$9*((0.46*CONVERT(B202,"F","C"))+8))*31</f>
        <v>57.348622222222225</v>
      </c>
      <c r="Q202" s="100">
        <f>($AG$9*((0.46*CONVERT(C202,"F","C"))+8))*28</f>
        <v>59.770666666666664</v>
      </c>
      <c r="R202" s="100">
        <f>($AH$9*((0.46*CONVERT(D202,"F","C"))+8))*31</f>
        <v>90.061200000000014</v>
      </c>
      <c r="S202" s="100">
        <f>($AI$9*((0.46*CONVERT(E202,"F","C"))+8))*30</f>
        <v>112.01999999999998</v>
      </c>
      <c r="T202" s="100">
        <f>($AJ$9*((0.46*CONVERT(F202,"F","C"))+8))*31</f>
        <v>148.06151111111112</v>
      </c>
      <c r="U202" s="100">
        <f>($AK$9*((0.46*CONVERT(G202,"F","C"))+8))*30</f>
        <v>177.78600000000003</v>
      </c>
      <c r="V202" s="100">
        <f>($AL$9*((0.46*CONVERT(H202,"F","C"))+8))*31</f>
        <v>193.99490000000003</v>
      </c>
      <c r="W202" s="100">
        <f>($AM$9*((0.46*CONVERT(I202,"F","C"))+8))*31</f>
        <v>178.06262222222225</v>
      </c>
      <c r="X202" s="100">
        <f>($AN$9*((0.46*CONVERT(J202,"F","C"))+8))*30</f>
        <v>136.96666666666667</v>
      </c>
      <c r="Y202" s="100">
        <f>($AO$9*((0.46*CONVERT(K202,"F","C"))+8))*31</f>
        <v>102.60138888888889</v>
      </c>
      <c r="Z202" s="100">
        <f>($AP$9*((0.46*CONVERT(L202,"F","C"))+8))*30</f>
        <v>68.148666666666685</v>
      </c>
      <c r="AA202" s="100">
        <f>($AQ$9*((0.46*CONVERT(M202,"F","C"))+8))*31</f>
        <v>52.911833333333334</v>
      </c>
      <c r="AB202" s="101">
        <f>SUM(T202:X202)</f>
        <v>834.87170000000015</v>
      </c>
    </row>
    <row r="203" spans="1:28" x14ac:dyDescent="0.25">
      <c r="A203" s="22" t="s">
        <v>30</v>
      </c>
      <c r="B203" s="19">
        <v>18.7</v>
      </c>
      <c r="C203" s="5">
        <v>20.399999999999999</v>
      </c>
      <c r="D203" s="5">
        <v>28.1</v>
      </c>
      <c r="E203" s="5">
        <v>34.6</v>
      </c>
      <c r="F203" s="5">
        <v>44.3</v>
      </c>
      <c r="G203" s="5">
        <v>52.8</v>
      </c>
      <c r="H203" s="5">
        <v>58.1</v>
      </c>
      <c r="I203" s="5">
        <v>57.1</v>
      </c>
      <c r="J203" s="5">
        <v>48</v>
      </c>
      <c r="K203" s="5">
        <v>37</v>
      </c>
      <c r="L203" s="5">
        <v>26.4</v>
      </c>
      <c r="M203" s="36">
        <v>18.2</v>
      </c>
      <c r="N203" s="54">
        <v>37</v>
      </c>
      <c r="P203" s="32"/>
      <c r="Q203" s="10"/>
      <c r="R203" s="10"/>
      <c r="S203" s="10"/>
      <c r="T203" s="10"/>
      <c r="U203" s="10"/>
      <c r="V203" s="10"/>
      <c r="W203" s="10"/>
      <c r="X203" s="10"/>
      <c r="Y203" s="10"/>
      <c r="Z203" s="10"/>
      <c r="AA203" s="10"/>
      <c r="AB203" s="11"/>
    </row>
    <row r="204" spans="1:28" ht="15.75" thickBot="1" x14ac:dyDescent="0.3">
      <c r="A204" s="22" t="s">
        <v>31</v>
      </c>
      <c r="B204" s="19">
        <v>0</v>
      </c>
      <c r="C204" s="5">
        <v>0</v>
      </c>
      <c r="D204" s="5" t="s">
        <v>12</v>
      </c>
      <c r="E204" s="5">
        <v>2</v>
      </c>
      <c r="F204" s="5">
        <v>32</v>
      </c>
      <c r="G204" s="5">
        <v>158</v>
      </c>
      <c r="H204" s="5">
        <v>314</v>
      </c>
      <c r="I204" s="5">
        <v>262</v>
      </c>
      <c r="J204" s="5">
        <v>91</v>
      </c>
      <c r="K204" s="5">
        <v>7</v>
      </c>
      <c r="L204" s="5" t="s">
        <v>12</v>
      </c>
      <c r="M204" s="36">
        <v>0</v>
      </c>
      <c r="N204" s="54">
        <v>865</v>
      </c>
      <c r="P204" s="28"/>
      <c r="Q204" s="5"/>
      <c r="R204" s="5"/>
      <c r="S204" s="5"/>
      <c r="T204" s="5"/>
      <c r="U204" s="5"/>
      <c r="V204" s="5"/>
      <c r="W204" s="5"/>
      <c r="X204" s="5"/>
      <c r="Y204" s="5"/>
      <c r="Z204" s="5"/>
      <c r="AA204" s="5"/>
      <c r="AB204" s="37"/>
    </row>
    <row r="205" spans="1:28" ht="15.75" thickBot="1" x14ac:dyDescent="0.3">
      <c r="A205" s="22" t="s">
        <v>32</v>
      </c>
      <c r="B205" s="19">
        <v>972</v>
      </c>
      <c r="C205" s="5">
        <v>824</v>
      </c>
      <c r="D205" s="5">
        <v>688</v>
      </c>
      <c r="E205" s="5">
        <v>470</v>
      </c>
      <c r="F205" s="5">
        <v>213</v>
      </c>
      <c r="G205" s="5">
        <v>41</v>
      </c>
      <c r="H205" s="5">
        <v>5</v>
      </c>
      <c r="I205" s="5">
        <v>8</v>
      </c>
      <c r="J205" s="5">
        <v>106</v>
      </c>
      <c r="K205" s="5">
        <v>393</v>
      </c>
      <c r="L205" s="5">
        <v>717</v>
      </c>
      <c r="M205" s="36">
        <v>1006</v>
      </c>
      <c r="N205" s="54">
        <v>5444</v>
      </c>
      <c r="P205" s="44"/>
      <c r="Q205" s="43"/>
      <c r="R205" s="43"/>
      <c r="S205" s="43"/>
      <c r="T205" s="43"/>
      <c r="U205" s="43"/>
      <c r="V205" s="43"/>
      <c r="W205" s="43"/>
      <c r="X205" s="43"/>
      <c r="Y205" s="43"/>
      <c r="Z205" s="43"/>
      <c r="AA205" s="58"/>
      <c r="AB205" s="98" t="s">
        <v>215</v>
      </c>
    </row>
    <row r="206" spans="1:28" ht="15.75" thickBot="1" x14ac:dyDescent="0.3">
      <c r="A206" s="22" t="s">
        <v>33</v>
      </c>
      <c r="B206" s="19">
        <v>0.37</v>
      </c>
      <c r="C206" s="5">
        <v>0.37</v>
      </c>
      <c r="D206" s="5">
        <v>1.2</v>
      </c>
      <c r="E206" s="5">
        <v>1.84</v>
      </c>
      <c r="F206" s="5">
        <v>2.21</v>
      </c>
      <c r="G206" s="5">
        <v>1.67</v>
      </c>
      <c r="H206" s="5">
        <v>1.87</v>
      </c>
      <c r="I206" s="5">
        <v>1.53</v>
      </c>
      <c r="J206" s="5">
        <v>1.01</v>
      </c>
      <c r="K206" s="5">
        <v>0.97</v>
      </c>
      <c r="L206" s="5">
        <v>0.74</v>
      </c>
      <c r="M206" s="36">
        <v>0.56000000000000005</v>
      </c>
      <c r="N206" s="54">
        <v>14.34</v>
      </c>
      <c r="P206" s="46"/>
      <c r="Q206" s="12">
        <f t="shared" ref="Q206:AA206" si="13">CONVERT(C206,"in","m")*1000</f>
        <v>9.3979999999999997</v>
      </c>
      <c r="R206" s="12">
        <f t="shared" si="13"/>
        <v>30.48</v>
      </c>
      <c r="S206" s="12">
        <f t="shared" si="13"/>
        <v>46.735999999999997</v>
      </c>
      <c r="T206" s="12">
        <f t="shared" si="13"/>
        <v>56.134</v>
      </c>
      <c r="U206" s="12">
        <f t="shared" si="13"/>
        <v>42.417999999999999</v>
      </c>
      <c r="V206" s="12">
        <f t="shared" si="13"/>
        <v>47.497999999999998</v>
      </c>
      <c r="W206" s="12">
        <f t="shared" si="13"/>
        <v>38.862000000000002</v>
      </c>
      <c r="X206" s="12">
        <f t="shared" si="13"/>
        <v>25.654</v>
      </c>
      <c r="Y206" s="12">
        <f t="shared" si="13"/>
        <v>24.638000000000002</v>
      </c>
      <c r="Z206" s="12">
        <f t="shared" si="13"/>
        <v>18.795999999999999</v>
      </c>
      <c r="AA206" s="12">
        <f t="shared" si="13"/>
        <v>14.224</v>
      </c>
      <c r="AB206" s="13">
        <f>CONVERT(SUM(B206:M206),"in","mm")</f>
        <v>364.23600000000005</v>
      </c>
    </row>
    <row r="207" spans="1:28" ht="15.75" thickBot="1" x14ac:dyDescent="0.3">
      <c r="A207" s="23" t="s">
        <v>34</v>
      </c>
      <c r="B207" s="20">
        <v>6.8</v>
      </c>
      <c r="C207" s="8">
        <v>5.6</v>
      </c>
      <c r="D207" s="8">
        <v>7.5</v>
      </c>
      <c r="E207" s="8">
        <v>5.7</v>
      </c>
      <c r="F207" s="8">
        <v>0.6</v>
      </c>
      <c r="G207" s="8">
        <v>0</v>
      </c>
      <c r="H207" s="8">
        <v>0</v>
      </c>
      <c r="I207" s="8">
        <v>0</v>
      </c>
      <c r="J207" s="8">
        <v>0.1</v>
      </c>
      <c r="K207" s="8">
        <v>1.5</v>
      </c>
      <c r="L207" s="8">
        <v>7.1</v>
      </c>
      <c r="M207" s="53">
        <v>6.6</v>
      </c>
      <c r="N207" s="25">
        <v>41.5</v>
      </c>
      <c r="P207" s="95"/>
      <c r="Q207" s="96"/>
      <c r="R207" s="96"/>
      <c r="S207" s="96"/>
      <c r="T207" s="96"/>
      <c r="U207" s="96"/>
      <c r="V207" s="96"/>
      <c r="W207" s="96"/>
      <c r="X207" s="96"/>
      <c r="Y207" s="96"/>
      <c r="Z207" s="96"/>
      <c r="AA207" s="96"/>
      <c r="AB207" s="38"/>
    </row>
    <row r="208" spans="1:28" ht="15.75" thickBot="1" x14ac:dyDescent="0.3">
      <c r="A208" s="165"/>
      <c r="B208" s="166"/>
      <c r="C208" s="166"/>
      <c r="D208" s="166"/>
      <c r="E208" s="166"/>
      <c r="F208" s="166"/>
      <c r="G208" s="166"/>
      <c r="H208" s="166"/>
      <c r="I208" s="166"/>
      <c r="J208" s="166"/>
      <c r="K208" s="166"/>
      <c r="L208" s="166"/>
      <c r="M208" s="166"/>
      <c r="N208" s="166"/>
      <c r="O208" s="167"/>
      <c r="P208" s="166"/>
      <c r="Q208" s="166"/>
      <c r="R208" s="166"/>
      <c r="S208" s="166"/>
      <c r="T208" s="166"/>
      <c r="U208" s="166"/>
      <c r="V208" s="166"/>
      <c r="W208" s="166"/>
      <c r="X208" s="166"/>
      <c r="Y208" s="166"/>
      <c r="Z208" s="166"/>
      <c r="AA208" s="166"/>
      <c r="AB208" s="168"/>
    </row>
    <row r="209" spans="1:28" ht="15.75" thickBot="1" x14ac:dyDescent="0.3">
      <c r="A209" s="164" t="s">
        <v>112</v>
      </c>
      <c r="B209" s="164"/>
      <c r="T209" s="139" t="s">
        <v>81</v>
      </c>
      <c r="U209" s="140"/>
    </row>
    <row r="210" spans="1:28" x14ac:dyDescent="0.25">
      <c r="A210" s="163" t="s">
        <v>88</v>
      </c>
      <c r="B210" s="163"/>
    </row>
    <row r="211" spans="1:28" x14ac:dyDescent="0.25">
      <c r="A211" s="163" t="s">
        <v>113</v>
      </c>
      <c r="B211" s="163"/>
    </row>
    <row r="212" spans="1:28" x14ac:dyDescent="0.25">
      <c r="A212" s="163" t="s">
        <v>208</v>
      </c>
      <c r="B212" s="163"/>
    </row>
    <row r="213" spans="1:28" x14ac:dyDescent="0.25">
      <c r="A213" s="163" t="s">
        <v>209</v>
      </c>
      <c r="B213" s="163"/>
    </row>
    <row r="214" spans="1:28" x14ac:dyDescent="0.25">
      <c r="A214" s="163" t="s">
        <v>104</v>
      </c>
      <c r="B214" s="163"/>
    </row>
    <row r="215" spans="1:28" ht="15.75" thickBot="1" x14ac:dyDescent="0.3">
      <c r="A215" s="163" t="s">
        <v>210</v>
      </c>
      <c r="B215" s="163"/>
    </row>
    <row r="216" spans="1:28" ht="15.75" thickBot="1" x14ac:dyDescent="0.3">
      <c r="A216" s="47" t="s">
        <v>27</v>
      </c>
      <c r="B216" s="48" t="s">
        <v>16</v>
      </c>
      <c r="C216" s="16" t="s">
        <v>0</v>
      </c>
      <c r="D216" s="16" t="s">
        <v>1</v>
      </c>
      <c r="E216" s="16" t="s">
        <v>2</v>
      </c>
      <c r="F216" s="16" t="s">
        <v>3</v>
      </c>
      <c r="G216" s="16" t="s">
        <v>4</v>
      </c>
      <c r="H216" s="16" t="s">
        <v>5</v>
      </c>
      <c r="I216" s="16" t="s">
        <v>6</v>
      </c>
      <c r="J216" s="16" t="s">
        <v>7</v>
      </c>
      <c r="K216" s="16" t="s">
        <v>8</v>
      </c>
      <c r="L216" s="16" t="s">
        <v>9</v>
      </c>
      <c r="M216" s="55" t="s">
        <v>10</v>
      </c>
      <c r="N216" s="51" t="s">
        <v>11</v>
      </c>
      <c r="P216" s="50" t="s">
        <v>37</v>
      </c>
      <c r="Q216" s="16" t="s">
        <v>38</v>
      </c>
      <c r="R216" s="16" t="s">
        <v>39</v>
      </c>
      <c r="S216" s="16" t="s">
        <v>40</v>
      </c>
      <c r="T216" s="16" t="s">
        <v>22</v>
      </c>
      <c r="U216" s="16" t="s">
        <v>23</v>
      </c>
      <c r="V216" s="16" t="s">
        <v>24</v>
      </c>
      <c r="W216" s="16" t="s">
        <v>25</v>
      </c>
      <c r="X216" s="16" t="s">
        <v>41</v>
      </c>
      <c r="Y216" s="16" t="s">
        <v>42</v>
      </c>
      <c r="Z216" s="16" t="s">
        <v>43</v>
      </c>
      <c r="AA216" s="55" t="s">
        <v>44</v>
      </c>
      <c r="AB216" s="51" t="s">
        <v>214</v>
      </c>
    </row>
    <row r="217" spans="1:28" x14ac:dyDescent="0.25">
      <c r="A217" s="49" t="s">
        <v>28</v>
      </c>
      <c r="B217" s="18">
        <v>41.1</v>
      </c>
      <c r="C217" s="10">
        <v>43.9</v>
      </c>
      <c r="D217" s="10">
        <v>50.2</v>
      </c>
      <c r="E217" s="10">
        <v>59.5</v>
      </c>
      <c r="F217" s="10">
        <v>68.599999999999994</v>
      </c>
      <c r="G217" s="10">
        <v>79.3</v>
      </c>
      <c r="H217" s="10">
        <v>87</v>
      </c>
      <c r="I217" s="10">
        <v>84.7</v>
      </c>
      <c r="J217" s="10">
        <v>75.599999999999994</v>
      </c>
      <c r="K217" s="10">
        <v>62.2</v>
      </c>
      <c r="L217" s="10">
        <v>48.6</v>
      </c>
      <c r="M217" s="56">
        <v>40.299999999999997</v>
      </c>
      <c r="N217" s="57">
        <v>61.8</v>
      </c>
      <c r="P217" s="32"/>
      <c r="Q217" s="10"/>
      <c r="R217" s="10"/>
      <c r="S217" s="10"/>
      <c r="T217" s="10"/>
      <c r="U217" s="10"/>
      <c r="V217" s="10"/>
      <c r="W217" s="10"/>
      <c r="X217" s="10"/>
      <c r="Y217" s="10"/>
      <c r="Z217" s="10"/>
      <c r="AA217" s="10"/>
      <c r="AB217" s="11"/>
    </row>
    <row r="218" spans="1:28" ht="15.75" thickBot="1" x14ac:dyDescent="0.3">
      <c r="A218" s="22" t="s">
        <v>29</v>
      </c>
      <c r="B218" s="19">
        <v>27.5</v>
      </c>
      <c r="C218" s="5">
        <v>29.8</v>
      </c>
      <c r="D218" s="5">
        <v>36.4</v>
      </c>
      <c r="E218" s="5">
        <v>44.9</v>
      </c>
      <c r="F218" s="5">
        <v>54.1</v>
      </c>
      <c r="G218" s="5">
        <v>63.8</v>
      </c>
      <c r="H218" s="5">
        <v>70.599999999999994</v>
      </c>
      <c r="I218" s="5">
        <v>68.900000000000006</v>
      </c>
      <c r="J218" s="5">
        <v>59.4</v>
      </c>
      <c r="K218" s="5">
        <v>47.1</v>
      </c>
      <c r="L218" s="5">
        <v>34.6</v>
      </c>
      <c r="M218" s="36">
        <v>26.7</v>
      </c>
      <c r="N218" s="54">
        <v>47.1</v>
      </c>
      <c r="P218" s="99">
        <f>($AF$9*((0.46*CONVERT(B218,"F","C"))+8))*31</f>
        <v>46.716999999999999</v>
      </c>
      <c r="Q218" s="100">
        <f>($AG$9*((0.46*CONVERT(C218,"F","C"))+8))*28</f>
        <v>49.981866666666662</v>
      </c>
      <c r="R218" s="100">
        <f>($AH$9*((0.46*CONVERT(D218,"F","C"))+8))*31</f>
        <v>76.371600000000001</v>
      </c>
      <c r="S218" s="100">
        <f>($AI$9*((0.46*CONVERT(E218,"F","C"))+8))*30</f>
        <v>101.66999999999999</v>
      </c>
      <c r="T218" s="100">
        <f>($AJ$9*((0.46*CONVERT(F218,"F","C"))+8))*31</f>
        <v>135.3859555555556</v>
      </c>
      <c r="U218" s="100">
        <f>($AK$9*((0.46*CONVERT(G218,"F","C"))+8))*30</f>
        <v>164.49199999999999</v>
      </c>
      <c r="V218" s="100">
        <f>($AL$9*((0.46*CONVERT(H218,"F","C"))+8))*31</f>
        <v>182.75326666666669</v>
      </c>
      <c r="W218" s="100">
        <f>($AM$9*((0.46*CONVERT(I218,"F","C"))+8))*31</f>
        <v>167.50229999999999</v>
      </c>
      <c r="X218" s="100">
        <f>($AN$9*((0.46*CONVERT(J218,"F","C"))+8))*30</f>
        <v>126.01866666666669</v>
      </c>
      <c r="Y218" s="100">
        <f>($AO$9*((0.46*CONVERT(K218,"F","C"))+8))*31</f>
        <v>91.906388888888884</v>
      </c>
      <c r="Z218" s="100">
        <f>($AP$9*((0.46*CONVERT(L218,"F","C"))+8))*30</f>
        <v>57.18533333333334</v>
      </c>
      <c r="AA218" s="100">
        <f>($AQ$9*((0.46*CONVERT(M218,"F","C"))+8))*31</f>
        <v>43.262566666666665</v>
      </c>
      <c r="AB218" s="101">
        <f>SUM(T218:X218)</f>
        <v>776.15218888888899</v>
      </c>
    </row>
    <row r="219" spans="1:28" x14ac:dyDescent="0.25">
      <c r="A219" s="22" t="s">
        <v>30</v>
      </c>
      <c r="B219" s="19">
        <v>13.8</v>
      </c>
      <c r="C219" s="5">
        <v>15.6</v>
      </c>
      <c r="D219" s="5">
        <v>22.5</v>
      </c>
      <c r="E219" s="5">
        <v>30.3</v>
      </c>
      <c r="F219" s="5">
        <v>39.6</v>
      </c>
      <c r="G219" s="5">
        <v>48.3</v>
      </c>
      <c r="H219" s="5">
        <v>54.2</v>
      </c>
      <c r="I219" s="5">
        <v>53.1</v>
      </c>
      <c r="J219" s="5">
        <v>43.2</v>
      </c>
      <c r="K219" s="5">
        <v>32</v>
      </c>
      <c r="L219" s="5">
        <v>20.6</v>
      </c>
      <c r="M219" s="36">
        <v>13.1</v>
      </c>
      <c r="N219" s="54">
        <v>32.299999999999997</v>
      </c>
      <c r="P219" s="32"/>
      <c r="Q219" s="10"/>
      <c r="R219" s="10"/>
      <c r="S219" s="10"/>
      <c r="T219" s="10"/>
      <c r="U219" s="10"/>
      <c r="V219" s="10"/>
      <c r="W219" s="10"/>
      <c r="X219" s="10"/>
      <c r="Y219" s="10"/>
      <c r="Z219" s="10"/>
      <c r="AA219" s="10"/>
      <c r="AB219" s="11"/>
    </row>
    <row r="220" spans="1:28" ht="15.75" thickBot="1" x14ac:dyDescent="0.3">
      <c r="A220" s="22" t="s">
        <v>31</v>
      </c>
      <c r="B220" s="19">
        <v>0</v>
      </c>
      <c r="C220" s="5">
        <v>0</v>
      </c>
      <c r="D220" s="5">
        <v>0</v>
      </c>
      <c r="E220" s="5" t="s">
        <v>12</v>
      </c>
      <c r="F220" s="5">
        <v>4</v>
      </c>
      <c r="G220" s="5">
        <v>61</v>
      </c>
      <c r="H220" s="5">
        <v>184</v>
      </c>
      <c r="I220" s="5">
        <v>146</v>
      </c>
      <c r="J220" s="5">
        <v>26</v>
      </c>
      <c r="K220" s="5" t="s">
        <v>12</v>
      </c>
      <c r="L220" s="5">
        <v>0</v>
      </c>
      <c r="M220" s="36">
        <v>0</v>
      </c>
      <c r="N220" s="54">
        <v>421</v>
      </c>
      <c r="P220" s="28"/>
      <c r="Q220" s="5"/>
      <c r="R220" s="5"/>
      <c r="S220" s="5"/>
      <c r="T220" s="5"/>
      <c r="U220" s="5"/>
      <c r="V220" s="5"/>
      <c r="W220" s="5"/>
      <c r="X220" s="5"/>
      <c r="Y220" s="5"/>
      <c r="Z220" s="5"/>
      <c r="AA220" s="5"/>
      <c r="AB220" s="37"/>
    </row>
    <row r="221" spans="1:28" ht="15.75" thickBot="1" x14ac:dyDescent="0.3">
      <c r="A221" s="22" t="s">
        <v>32</v>
      </c>
      <c r="B221" s="19">
        <v>1164</v>
      </c>
      <c r="C221" s="5">
        <v>987</v>
      </c>
      <c r="D221" s="5">
        <v>888</v>
      </c>
      <c r="E221" s="5">
        <v>603</v>
      </c>
      <c r="F221" s="5">
        <v>341</v>
      </c>
      <c r="G221" s="5">
        <v>97</v>
      </c>
      <c r="H221" s="5">
        <v>11</v>
      </c>
      <c r="I221" s="5">
        <v>26</v>
      </c>
      <c r="J221" s="5">
        <v>194</v>
      </c>
      <c r="K221" s="5">
        <v>555</v>
      </c>
      <c r="L221" s="5">
        <v>912</v>
      </c>
      <c r="M221" s="36">
        <v>1187</v>
      </c>
      <c r="N221" s="54">
        <v>6965</v>
      </c>
      <c r="P221" s="44"/>
      <c r="Q221" s="43"/>
      <c r="R221" s="43"/>
      <c r="S221" s="43"/>
      <c r="T221" s="43"/>
      <c r="U221" s="43"/>
      <c r="V221" s="43"/>
      <c r="W221" s="43"/>
      <c r="X221" s="43"/>
      <c r="Y221" s="43"/>
      <c r="Z221" s="43"/>
      <c r="AA221" s="58"/>
      <c r="AB221" s="98" t="s">
        <v>215</v>
      </c>
    </row>
    <row r="222" spans="1:28" ht="15.75" thickBot="1" x14ac:dyDescent="0.3">
      <c r="A222" s="23" t="s">
        <v>33</v>
      </c>
      <c r="B222" s="20">
        <v>0.34</v>
      </c>
      <c r="C222" s="8">
        <v>0.32</v>
      </c>
      <c r="D222" s="8">
        <v>1.19</v>
      </c>
      <c r="E222" s="8">
        <v>1.72</v>
      </c>
      <c r="F222" s="8">
        <v>2.21</v>
      </c>
      <c r="G222" s="8">
        <v>2.04</v>
      </c>
      <c r="H222" s="8">
        <v>2.2200000000000002</v>
      </c>
      <c r="I222" s="8">
        <v>1.88</v>
      </c>
      <c r="J222" s="8">
        <v>1.37</v>
      </c>
      <c r="K222" s="8">
        <v>0.96</v>
      </c>
      <c r="L222" s="8">
        <v>0.64</v>
      </c>
      <c r="M222" s="53">
        <v>0.45</v>
      </c>
      <c r="N222" s="25">
        <v>15.34</v>
      </c>
      <c r="P222" s="46"/>
      <c r="Q222" s="12">
        <f t="shared" ref="Q222:AA222" si="14">CONVERT(C222,"in","m")*1000</f>
        <v>8.1280000000000001</v>
      </c>
      <c r="R222" s="12">
        <f t="shared" si="14"/>
        <v>30.225999999999999</v>
      </c>
      <c r="S222" s="12">
        <f t="shared" si="14"/>
        <v>43.687999999999995</v>
      </c>
      <c r="T222" s="12">
        <f t="shared" si="14"/>
        <v>56.134</v>
      </c>
      <c r="U222" s="12">
        <f t="shared" si="14"/>
        <v>51.816000000000003</v>
      </c>
      <c r="V222" s="12">
        <f t="shared" si="14"/>
        <v>56.387999999999998</v>
      </c>
      <c r="W222" s="12">
        <f t="shared" si="14"/>
        <v>47.752000000000002</v>
      </c>
      <c r="X222" s="12">
        <f t="shared" si="14"/>
        <v>34.798000000000002</v>
      </c>
      <c r="Y222" s="12">
        <f t="shared" si="14"/>
        <v>24.384</v>
      </c>
      <c r="Z222" s="12">
        <f t="shared" si="14"/>
        <v>16.256</v>
      </c>
      <c r="AA222" s="12">
        <f t="shared" si="14"/>
        <v>11.43</v>
      </c>
      <c r="AB222" s="13">
        <f>CONVERT(SUM(B222:M222),"in","mm")</f>
        <v>389.63600000000008</v>
      </c>
    </row>
    <row r="223" spans="1:28" ht="15.75" thickBot="1" x14ac:dyDescent="0.3">
      <c r="A223" s="165"/>
      <c r="B223" s="166"/>
      <c r="C223" s="166"/>
      <c r="D223" s="166"/>
      <c r="E223" s="166"/>
      <c r="F223" s="166"/>
      <c r="G223" s="166"/>
      <c r="H223" s="166"/>
      <c r="I223" s="166"/>
      <c r="J223" s="166"/>
      <c r="K223" s="166"/>
      <c r="L223" s="166"/>
      <c r="M223" s="166"/>
      <c r="N223" s="166"/>
      <c r="O223" s="167"/>
      <c r="P223" s="166"/>
      <c r="Q223" s="166"/>
      <c r="R223" s="166"/>
      <c r="S223" s="166"/>
      <c r="T223" s="166"/>
      <c r="U223" s="166"/>
      <c r="V223" s="166"/>
      <c r="W223" s="166"/>
      <c r="X223" s="166"/>
      <c r="Y223" s="166"/>
      <c r="Z223" s="166"/>
      <c r="AA223" s="166"/>
      <c r="AB223" s="168"/>
    </row>
    <row r="224" spans="1:28" ht="15.75" thickBot="1" x14ac:dyDescent="0.3">
      <c r="A224" s="164" t="s">
        <v>211</v>
      </c>
      <c r="B224" s="164"/>
      <c r="T224" s="139" t="s">
        <v>81</v>
      </c>
      <c r="U224" s="140"/>
    </row>
    <row r="225" spans="1:28" x14ac:dyDescent="0.25">
      <c r="A225" s="163" t="s">
        <v>88</v>
      </c>
      <c r="B225" s="163"/>
    </row>
    <row r="226" spans="1:28" x14ac:dyDescent="0.25">
      <c r="A226" s="163" t="s">
        <v>101</v>
      </c>
      <c r="B226" s="163"/>
    </row>
    <row r="227" spans="1:28" x14ac:dyDescent="0.25">
      <c r="A227" s="163" t="s">
        <v>102</v>
      </c>
      <c r="B227" s="163"/>
    </row>
    <row r="228" spans="1:28" x14ac:dyDescent="0.25">
      <c r="A228" s="163" t="s">
        <v>103</v>
      </c>
      <c r="B228" s="163"/>
    </row>
    <row r="229" spans="1:28" x14ac:dyDescent="0.25">
      <c r="A229" s="163" t="s">
        <v>104</v>
      </c>
      <c r="B229" s="163"/>
    </row>
    <row r="230" spans="1:28" ht="15.75" thickBot="1" x14ac:dyDescent="0.3">
      <c r="A230" s="163" t="s">
        <v>105</v>
      </c>
      <c r="B230" s="163"/>
    </row>
    <row r="231" spans="1:28" ht="15.75" thickBot="1" x14ac:dyDescent="0.3">
      <c r="A231" s="47" t="s">
        <v>27</v>
      </c>
      <c r="B231" s="48" t="s">
        <v>16</v>
      </c>
      <c r="C231" s="16" t="s">
        <v>0</v>
      </c>
      <c r="D231" s="16" t="s">
        <v>1</v>
      </c>
      <c r="E231" s="16" t="s">
        <v>2</v>
      </c>
      <c r="F231" s="16" t="s">
        <v>3</v>
      </c>
      <c r="G231" s="16" t="s">
        <v>4</v>
      </c>
      <c r="H231" s="16" t="s">
        <v>5</v>
      </c>
      <c r="I231" s="16" t="s">
        <v>6</v>
      </c>
      <c r="J231" s="16" t="s">
        <v>7</v>
      </c>
      <c r="K231" s="16" t="s">
        <v>8</v>
      </c>
      <c r="L231" s="16" t="s">
        <v>9</v>
      </c>
      <c r="M231" s="55" t="s">
        <v>10</v>
      </c>
      <c r="N231" s="51" t="s">
        <v>11</v>
      </c>
      <c r="P231" s="50" t="s">
        <v>37</v>
      </c>
      <c r="Q231" s="16" t="s">
        <v>38</v>
      </c>
      <c r="R231" s="16" t="s">
        <v>39</v>
      </c>
      <c r="S231" s="16" t="s">
        <v>40</v>
      </c>
      <c r="T231" s="16" t="s">
        <v>22</v>
      </c>
      <c r="U231" s="16" t="s">
        <v>23</v>
      </c>
      <c r="V231" s="16" t="s">
        <v>24</v>
      </c>
      <c r="W231" s="16" t="s">
        <v>25</v>
      </c>
      <c r="X231" s="16" t="s">
        <v>41</v>
      </c>
      <c r="Y231" s="16" t="s">
        <v>42</v>
      </c>
      <c r="Z231" s="16" t="s">
        <v>43</v>
      </c>
      <c r="AA231" s="55" t="s">
        <v>44</v>
      </c>
      <c r="AB231" s="51" t="s">
        <v>214</v>
      </c>
    </row>
    <row r="232" spans="1:28" x14ac:dyDescent="0.25">
      <c r="A232" s="49" t="s">
        <v>28</v>
      </c>
      <c r="B232" s="18">
        <v>42.1</v>
      </c>
      <c r="C232" s="10">
        <v>44.5</v>
      </c>
      <c r="D232" s="10">
        <v>53.1</v>
      </c>
      <c r="E232" s="10">
        <v>61</v>
      </c>
      <c r="F232" s="10">
        <v>70.900000000000006</v>
      </c>
      <c r="G232" s="10">
        <v>81.400000000000006</v>
      </c>
      <c r="H232" s="10">
        <v>89.1</v>
      </c>
      <c r="I232" s="10">
        <v>87.1</v>
      </c>
      <c r="J232" s="10">
        <v>77.599999999999994</v>
      </c>
      <c r="K232" s="10">
        <v>63.7</v>
      </c>
      <c r="L232" s="10">
        <v>49.6</v>
      </c>
      <c r="M232" s="56">
        <v>41.6</v>
      </c>
      <c r="N232" s="57">
        <v>63.6</v>
      </c>
      <c r="P232" s="32"/>
      <c r="Q232" s="10"/>
      <c r="R232" s="10"/>
      <c r="S232" s="10"/>
      <c r="T232" s="10"/>
      <c r="U232" s="10"/>
      <c r="V232" s="10"/>
      <c r="W232" s="10"/>
      <c r="X232" s="10"/>
      <c r="Y232" s="10"/>
      <c r="Z232" s="10"/>
      <c r="AA232" s="10"/>
      <c r="AB232" s="11"/>
    </row>
    <row r="233" spans="1:28" ht="15.75" thickBot="1" x14ac:dyDescent="0.3">
      <c r="A233" s="22" t="s">
        <v>29</v>
      </c>
      <c r="B233" s="19">
        <v>26.8</v>
      </c>
      <c r="C233" s="5">
        <v>29.4</v>
      </c>
      <c r="D233" s="5">
        <v>37.700000000000003</v>
      </c>
      <c r="E233" s="5">
        <v>45.4</v>
      </c>
      <c r="F233" s="5">
        <v>55.3</v>
      </c>
      <c r="G233" s="5">
        <v>65</v>
      </c>
      <c r="H233" s="5">
        <v>71.900000000000006</v>
      </c>
      <c r="I233" s="5">
        <v>70.099999999999994</v>
      </c>
      <c r="J233" s="5">
        <v>60.6</v>
      </c>
      <c r="K233" s="5">
        <v>47.3</v>
      </c>
      <c r="L233" s="5">
        <v>35.200000000000003</v>
      </c>
      <c r="M233" s="36">
        <v>27</v>
      </c>
      <c r="N233" s="54">
        <v>47.7</v>
      </c>
      <c r="P233" s="99">
        <f>($AF$9*((0.46*CONVERT(B233,"F","C"))+8))*31</f>
        <v>45.496977777777779</v>
      </c>
      <c r="Q233" s="100">
        <f>($AG$9*((0.46*CONVERT(C233,"F","C"))+8))*28</f>
        <v>49.294933333333326</v>
      </c>
      <c r="R233" s="100">
        <f>($AH$9*((0.46*CONVERT(D233,"F","C"))+8))*31</f>
        <v>79.152299999999997</v>
      </c>
      <c r="S233" s="100">
        <f>($AI$9*((0.46*CONVERT(E233,"F","C"))+8))*30</f>
        <v>102.82</v>
      </c>
      <c r="T233" s="100">
        <f>($AJ$9*((0.46*CONVERT(F233,"F","C"))+8))*31</f>
        <v>138.42808888888888</v>
      </c>
      <c r="U233" s="100">
        <f>($AK$9*((0.46*CONVERT(G233,"F","C"))+8))*30</f>
        <v>167.62</v>
      </c>
      <c r="V233" s="100">
        <f>($AL$9*((0.46*CONVERT(H233,"F","C"))+8))*31</f>
        <v>186.15190000000001</v>
      </c>
      <c r="W233" s="100">
        <f>($AM$9*((0.46*CONVERT(I233,"F","C"))+8))*31</f>
        <v>170.44936666666663</v>
      </c>
      <c r="X233" s="100">
        <f>($AN$9*((0.46*CONVERT(J233,"F","C"))+8))*30</f>
        <v>128.59466666666668</v>
      </c>
      <c r="Y233" s="100">
        <f>($AO$9*((0.46*CONVERT(K233,"F","C"))+8))*31</f>
        <v>92.302499999999995</v>
      </c>
      <c r="Z233" s="100">
        <f>($AP$9*((0.46*CONVERT(L233,"F","C"))+8))*30</f>
        <v>58.197333333333333</v>
      </c>
      <c r="AA233" s="100">
        <f>($AQ$9*((0.46*CONVERT(M233,"F","C"))+8))*31</f>
        <v>43.761666666666663</v>
      </c>
      <c r="AB233" s="101">
        <f>SUM(T233:X233)</f>
        <v>791.24402222222216</v>
      </c>
    </row>
    <row r="234" spans="1:28" x14ac:dyDescent="0.25">
      <c r="A234" s="22" t="s">
        <v>30</v>
      </c>
      <c r="B234" s="19">
        <v>11.6</v>
      </c>
      <c r="C234" s="5">
        <v>14.4</v>
      </c>
      <c r="D234" s="5">
        <v>22.2</v>
      </c>
      <c r="E234" s="5">
        <v>29.8</v>
      </c>
      <c r="F234" s="5">
        <v>39.700000000000003</v>
      </c>
      <c r="G234" s="5">
        <v>48.7</v>
      </c>
      <c r="H234" s="5">
        <v>54.7</v>
      </c>
      <c r="I234" s="5">
        <v>53.1</v>
      </c>
      <c r="J234" s="5">
        <v>43.6</v>
      </c>
      <c r="K234" s="5">
        <v>31</v>
      </c>
      <c r="L234" s="5">
        <v>20.9</v>
      </c>
      <c r="M234" s="36">
        <v>12.5</v>
      </c>
      <c r="N234" s="54">
        <v>31.9</v>
      </c>
      <c r="P234" s="32"/>
      <c r="Q234" s="10"/>
      <c r="R234" s="10"/>
      <c r="S234" s="10"/>
      <c r="T234" s="10"/>
      <c r="U234" s="10"/>
      <c r="V234" s="10"/>
      <c r="W234" s="10"/>
      <c r="X234" s="10"/>
      <c r="Y234" s="10"/>
      <c r="Z234" s="10"/>
      <c r="AA234" s="10"/>
      <c r="AB234" s="11"/>
    </row>
    <row r="235" spans="1:28" ht="15.75" thickBot="1" x14ac:dyDescent="0.3">
      <c r="A235" s="22" t="s">
        <v>31</v>
      </c>
      <c r="B235" s="19">
        <v>0</v>
      </c>
      <c r="C235" s="5">
        <v>0</v>
      </c>
      <c r="D235" s="5">
        <v>0</v>
      </c>
      <c r="E235" s="5">
        <v>1</v>
      </c>
      <c r="F235" s="5">
        <v>9</v>
      </c>
      <c r="G235" s="5">
        <v>85</v>
      </c>
      <c r="H235" s="5">
        <v>224</v>
      </c>
      <c r="I235" s="5">
        <v>174</v>
      </c>
      <c r="J235" s="5">
        <v>42</v>
      </c>
      <c r="K235" s="5">
        <v>1</v>
      </c>
      <c r="L235" s="5">
        <v>0</v>
      </c>
      <c r="M235" s="36">
        <v>0</v>
      </c>
      <c r="N235" s="54">
        <v>534</v>
      </c>
      <c r="P235" s="28"/>
      <c r="Q235" s="5"/>
      <c r="R235" s="5"/>
      <c r="S235" s="5"/>
      <c r="T235" s="5"/>
      <c r="U235" s="5"/>
      <c r="V235" s="5"/>
      <c r="W235" s="5"/>
      <c r="X235" s="5"/>
      <c r="Y235" s="5"/>
      <c r="Z235" s="5"/>
      <c r="AA235" s="5"/>
      <c r="AB235" s="37"/>
    </row>
    <row r="236" spans="1:28" ht="15.75" thickBot="1" x14ac:dyDescent="0.3">
      <c r="A236" s="22" t="s">
        <v>32</v>
      </c>
      <c r="B236" s="19">
        <v>1183</v>
      </c>
      <c r="C236" s="5">
        <v>995</v>
      </c>
      <c r="D236" s="5">
        <v>848</v>
      </c>
      <c r="E236" s="5">
        <v>588</v>
      </c>
      <c r="F236" s="5">
        <v>309</v>
      </c>
      <c r="G236" s="5">
        <v>83</v>
      </c>
      <c r="H236" s="5">
        <v>10</v>
      </c>
      <c r="I236" s="5">
        <v>16</v>
      </c>
      <c r="J236" s="5">
        <v>174</v>
      </c>
      <c r="K236" s="5">
        <v>548</v>
      </c>
      <c r="L236" s="5">
        <v>892</v>
      </c>
      <c r="M236" s="36">
        <v>1176</v>
      </c>
      <c r="N236" s="54">
        <v>6823</v>
      </c>
      <c r="P236" s="44"/>
      <c r="Q236" s="43"/>
      <c r="R236" s="43"/>
      <c r="S236" s="43"/>
      <c r="T236" s="43"/>
      <c r="U236" s="43"/>
      <c r="V236" s="43"/>
      <c r="W236" s="43"/>
      <c r="X236" s="43"/>
      <c r="Y236" s="43"/>
      <c r="Z236" s="43"/>
      <c r="AA236" s="58"/>
      <c r="AB236" s="98" t="s">
        <v>215</v>
      </c>
    </row>
    <row r="237" spans="1:28" ht="15.75" thickBot="1" x14ac:dyDescent="0.3">
      <c r="A237" s="22" t="s">
        <v>33</v>
      </c>
      <c r="B237" s="19">
        <v>0.23</v>
      </c>
      <c r="C237" s="5">
        <v>0.26</v>
      </c>
      <c r="D237" s="5">
        <v>1</v>
      </c>
      <c r="E237" s="5">
        <v>1.58</v>
      </c>
      <c r="F237" s="5">
        <v>2.06</v>
      </c>
      <c r="G237" s="5">
        <v>2.23</v>
      </c>
      <c r="H237" s="5">
        <v>2</v>
      </c>
      <c r="I237" s="5">
        <v>1.65</v>
      </c>
      <c r="J237" s="5">
        <v>1.24</v>
      </c>
      <c r="K237" s="5">
        <v>1.1100000000000001</v>
      </c>
      <c r="L237" s="5">
        <v>0.57999999999999996</v>
      </c>
      <c r="M237" s="36">
        <v>0.28000000000000003</v>
      </c>
      <c r="N237" s="54">
        <v>14.22</v>
      </c>
      <c r="P237" s="46"/>
      <c r="Q237" s="12">
        <f t="shared" ref="Q237:AA237" si="15">CONVERT(C237,"in","m")*1000</f>
        <v>6.6039999999999992</v>
      </c>
      <c r="R237" s="12">
        <f t="shared" si="15"/>
        <v>25.4</v>
      </c>
      <c r="S237" s="12">
        <f t="shared" si="15"/>
        <v>40.131999999999998</v>
      </c>
      <c r="T237" s="12">
        <f t="shared" si="15"/>
        <v>52.324000000000005</v>
      </c>
      <c r="U237" s="12">
        <f t="shared" si="15"/>
        <v>56.641999999999996</v>
      </c>
      <c r="V237" s="12">
        <f t="shared" si="15"/>
        <v>50.8</v>
      </c>
      <c r="W237" s="12">
        <f t="shared" si="15"/>
        <v>41.910000000000004</v>
      </c>
      <c r="X237" s="12">
        <f t="shared" si="15"/>
        <v>31.496000000000002</v>
      </c>
      <c r="Y237" s="12">
        <f t="shared" si="15"/>
        <v>28.193999999999999</v>
      </c>
      <c r="Z237" s="12">
        <f t="shared" si="15"/>
        <v>14.732000000000001</v>
      </c>
      <c r="AA237" s="12">
        <f t="shared" si="15"/>
        <v>7.1120000000000001</v>
      </c>
      <c r="AB237" s="13">
        <f>CONVERT(SUM(B237:M237),"in","mm")</f>
        <v>361.18799999999999</v>
      </c>
    </row>
    <row r="238" spans="1:28" ht="15.75" thickBot="1" x14ac:dyDescent="0.3">
      <c r="A238" s="23" t="s">
        <v>34</v>
      </c>
      <c r="B238" s="20">
        <v>5.9</v>
      </c>
      <c r="C238" s="8">
        <v>5.0999999999999996</v>
      </c>
      <c r="D238" s="8">
        <v>8.5</v>
      </c>
      <c r="E238" s="8">
        <v>4.8</v>
      </c>
      <c r="F238" s="8">
        <v>0.4</v>
      </c>
      <c r="G238" s="8">
        <v>0</v>
      </c>
      <c r="H238" s="8">
        <v>0</v>
      </c>
      <c r="I238" s="8">
        <v>0</v>
      </c>
      <c r="J238" s="8">
        <v>1.2</v>
      </c>
      <c r="K238" s="8">
        <v>1.9</v>
      </c>
      <c r="L238" s="8">
        <v>7.8</v>
      </c>
      <c r="M238" s="53">
        <v>5.0999999999999996</v>
      </c>
      <c r="N238" s="25">
        <v>40.700000000000003</v>
      </c>
      <c r="P238" s="95"/>
      <c r="Q238" s="96"/>
      <c r="R238" s="96"/>
      <c r="S238" s="96"/>
      <c r="T238" s="96"/>
      <c r="U238" s="96"/>
      <c r="V238" s="96"/>
      <c r="W238" s="96"/>
      <c r="X238" s="96"/>
      <c r="Y238" s="96"/>
      <c r="Z238" s="96"/>
      <c r="AA238" s="96"/>
      <c r="AB238" s="38"/>
    </row>
    <row r="239" spans="1:28" ht="15.75" thickBot="1" x14ac:dyDescent="0.3">
      <c r="A239" s="165"/>
      <c r="B239" s="166"/>
      <c r="C239" s="166"/>
      <c r="D239" s="166"/>
      <c r="E239" s="166"/>
      <c r="F239" s="166"/>
      <c r="G239" s="166"/>
      <c r="H239" s="166"/>
      <c r="I239" s="166"/>
      <c r="J239" s="166"/>
      <c r="K239" s="166"/>
      <c r="L239" s="166"/>
      <c r="M239" s="166"/>
      <c r="N239" s="166"/>
      <c r="O239" s="167"/>
      <c r="P239" s="166"/>
      <c r="Q239" s="166"/>
      <c r="R239" s="166"/>
      <c r="S239" s="166"/>
      <c r="T239" s="166"/>
      <c r="U239" s="166"/>
      <c r="V239" s="166"/>
      <c r="W239" s="166"/>
      <c r="X239" s="166"/>
      <c r="Y239" s="166"/>
      <c r="Z239" s="166"/>
      <c r="AA239" s="166"/>
      <c r="AB239" s="168"/>
    </row>
    <row r="240" spans="1:28" ht="15.75" thickBot="1" x14ac:dyDescent="0.3">
      <c r="A240" s="164" t="s">
        <v>94</v>
      </c>
      <c r="B240" s="164"/>
      <c r="T240" s="139" t="s">
        <v>81</v>
      </c>
      <c r="U240" s="140"/>
    </row>
    <row r="241" spans="1:28" x14ac:dyDescent="0.25">
      <c r="A241" s="163" t="s">
        <v>88</v>
      </c>
      <c r="B241" s="163"/>
    </row>
    <row r="242" spans="1:28" x14ac:dyDescent="0.25">
      <c r="A242" s="163" t="s">
        <v>95</v>
      </c>
      <c r="B242" s="163"/>
    </row>
    <row r="243" spans="1:28" x14ac:dyDescent="0.25">
      <c r="A243" s="163" t="s">
        <v>212</v>
      </c>
      <c r="B243" s="163"/>
    </row>
    <row r="244" spans="1:28" x14ac:dyDescent="0.25">
      <c r="A244" s="163" t="s">
        <v>97</v>
      </c>
      <c r="B244" s="163"/>
    </row>
    <row r="245" spans="1:28" x14ac:dyDescent="0.25">
      <c r="A245" s="163" t="s">
        <v>213</v>
      </c>
      <c r="B245" s="163"/>
    </row>
    <row r="246" spans="1:28" ht="15.75" thickBot="1" x14ac:dyDescent="0.3">
      <c r="A246" s="163" t="s">
        <v>99</v>
      </c>
      <c r="B246" s="163"/>
    </row>
    <row r="247" spans="1:28" s="3" customFormat="1" ht="15.75" thickBot="1" x14ac:dyDescent="0.3">
      <c r="A247" s="47" t="s">
        <v>27</v>
      </c>
      <c r="B247" s="48" t="s">
        <v>16</v>
      </c>
      <c r="C247" s="16" t="s">
        <v>0</v>
      </c>
      <c r="D247" s="16" t="s">
        <v>1</v>
      </c>
      <c r="E247" s="16" t="s">
        <v>2</v>
      </c>
      <c r="F247" s="16" t="s">
        <v>3</v>
      </c>
      <c r="G247" s="16" t="s">
        <v>4</v>
      </c>
      <c r="H247" s="16" t="s">
        <v>5</v>
      </c>
      <c r="I247" s="16" t="s">
        <v>6</v>
      </c>
      <c r="J247" s="16" t="s">
        <v>7</v>
      </c>
      <c r="K247" s="16" t="s">
        <v>8</v>
      </c>
      <c r="L247" s="16" t="s">
        <v>9</v>
      </c>
      <c r="M247" s="55" t="s">
        <v>10</v>
      </c>
      <c r="N247" s="51" t="s">
        <v>11</v>
      </c>
      <c r="P247" s="50" t="s">
        <v>37</v>
      </c>
      <c r="Q247" s="16" t="s">
        <v>38</v>
      </c>
      <c r="R247" s="16" t="s">
        <v>39</v>
      </c>
      <c r="S247" s="16" t="s">
        <v>40</v>
      </c>
      <c r="T247" s="16" t="s">
        <v>22</v>
      </c>
      <c r="U247" s="16" t="s">
        <v>23</v>
      </c>
      <c r="V247" s="16" t="s">
        <v>24</v>
      </c>
      <c r="W247" s="16" t="s">
        <v>25</v>
      </c>
      <c r="X247" s="16" t="s">
        <v>41</v>
      </c>
      <c r="Y247" s="16" t="s">
        <v>42</v>
      </c>
      <c r="Z247" s="16" t="s">
        <v>43</v>
      </c>
      <c r="AA247" s="55" t="s">
        <v>44</v>
      </c>
      <c r="AB247" s="51" t="s">
        <v>214</v>
      </c>
    </row>
    <row r="248" spans="1:28" x14ac:dyDescent="0.25">
      <c r="A248" s="49" t="s">
        <v>28</v>
      </c>
      <c r="B248" s="18">
        <v>41.8</v>
      </c>
      <c r="C248" s="10">
        <v>46.1</v>
      </c>
      <c r="D248" s="10">
        <v>55.8</v>
      </c>
      <c r="E248" s="10">
        <v>64.099999999999994</v>
      </c>
      <c r="F248" s="10">
        <v>73.599999999999994</v>
      </c>
      <c r="G248" s="10">
        <v>84</v>
      </c>
      <c r="H248" s="10">
        <v>91.2</v>
      </c>
      <c r="I248" s="10">
        <v>88.9</v>
      </c>
      <c r="J248" s="10">
        <v>80.099999999999994</v>
      </c>
      <c r="K248" s="10">
        <v>66.7</v>
      </c>
      <c r="L248" s="10">
        <v>52.6</v>
      </c>
      <c r="M248" s="56">
        <v>41.4</v>
      </c>
      <c r="N248" s="57">
        <v>65.599999999999994</v>
      </c>
      <c r="P248" s="32"/>
      <c r="Q248" s="10"/>
      <c r="R248" s="10"/>
      <c r="S248" s="10"/>
      <c r="T248" s="10"/>
      <c r="U248" s="10"/>
      <c r="V248" s="10"/>
      <c r="W248" s="10"/>
      <c r="X248" s="10"/>
      <c r="Y248" s="10"/>
      <c r="Z248" s="10"/>
      <c r="AA248" s="10"/>
      <c r="AB248" s="11"/>
    </row>
    <row r="249" spans="1:28" ht="15.75" thickBot="1" x14ac:dyDescent="0.3">
      <c r="A249" s="22" t="s">
        <v>29</v>
      </c>
      <c r="B249" s="19">
        <v>28.1</v>
      </c>
      <c r="C249" s="5">
        <v>32.200000000000003</v>
      </c>
      <c r="D249" s="5">
        <v>41</v>
      </c>
      <c r="E249" s="5">
        <v>49.5</v>
      </c>
      <c r="F249" s="5">
        <v>59.7</v>
      </c>
      <c r="G249" s="5">
        <v>69.900000000000006</v>
      </c>
      <c r="H249" s="5">
        <v>76.3</v>
      </c>
      <c r="I249" s="5">
        <v>74.2</v>
      </c>
      <c r="J249" s="5">
        <v>64.2</v>
      </c>
      <c r="K249" s="5">
        <v>50.9</v>
      </c>
      <c r="L249" s="5">
        <v>38.299999999999997</v>
      </c>
      <c r="M249" s="36">
        <v>27.9</v>
      </c>
      <c r="N249" s="54">
        <v>51.1</v>
      </c>
      <c r="P249" s="99">
        <f>($AF$9*((0.46*CONVERT(B249,"F","C"))+8))*31</f>
        <v>47.762733333333337</v>
      </c>
      <c r="Q249" s="100">
        <f>($AG$9*((0.46*CONVERT(C249,"F","C"))+8))*28</f>
        <v>54.103466666666669</v>
      </c>
      <c r="R249" s="100">
        <f>($AH$9*((0.46*CONVERT(D249,"F","C"))+8))*31</f>
        <v>86.211000000000013</v>
      </c>
      <c r="S249" s="100">
        <f>($AI$9*((0.46*CONVERT(E249,"F","C"))+8))*30</f>
        <v>112.24999999999999</v>
      </c>
      <c r="T249" s="100">
        <f>($AJ$9*((0.46*CONVERT(F249,"F","C"))+8))*31</f>
        <v>149.5825777777778</v>
      </c>
      <c r="U249" s="100">
        <f>($AK$9*((0.46*CONVERT(G249,"F","C"))+8))*30</f>
        <v>180.39266666666668</v>
      </c>
      <c r="V249" s="100">
        <f>($AL$9*((0.46*CONVERT(H249,"F","C"))+8))*31</f>
        <v>197.65496666666664</v>
      </c>
      <c r="W249" s="100">
        <f>($AM$9*((0.46*CONVERT(I249,"F","C"))+8))*31</f>
        <v>180.51851111111114</v>
      </c>
      <c r="X249" s="100">
        <f>($AN$9*((0.46*CONVERT(J249,"F","C"))+8))*30</f>
        <v>136.32266666666666</v>
      </c>
      <c r="Y249" s="100">
        <f>($AO$9*((0.46*CONVERT(K249,"F","C"))+8))*31</f>
        <v>99.43249999999999</v>
      </c>
      <c r="Z249" s="100">
        <f>($AP$9*((0.46*CONVERT(L249,"F","C"))+8))*30</f>
        <v>63.425999999999995</v>
      </c>
      <c r="AA249" s="100">
        <f>($AQ$9*((0.46*CONVERT(M249,"F","C"))+8))*31</f>
        <v>45.258966666666666</v>
      </c>
      <c r="AB249" s="101">
        <f>SUM(T249:X249)</f>
        <v>844.4713888888889</v>
      </c>
    </row>
    <row r="250" spans="1:28" x14ac:dyDescent="0.25">
      <c r="A250" s="22" t="s">
        <v>30</v>
      </c>
      <c r="B250" s="19">
        <v>14.4</v>
      </c>
      <c r="C250" s="5">
        <v>18.2</v>
      </c>
      <c r="D250" s="5">
        <v>26.2</v>
      </c>
      <c r="E250" s="5">
        <v>34.799999999999997</v>
      </c>
      <c r="F250" s="5">
        <v>45.8</v>
      </c>
      <c r="G250" s="5">
        <v>55.7</v>
      </c>
      <c r="H250" s="5">
        <v>61.4</v>
      </c>
      <c r="I250" s="5">
        <v>59.4</v>
      </c>
      <c r="J250" s="5">
        <v>48.2</v>
      </c>
      <c r="K250" s="5">
        <v>35</v>
      </c>
      <c r="L250" s="5">
        <v>24</v>
      </c>
      <c r="M250" s="36">
        <v>14.5</v>
      </c>
      <c r="N250" s="54">
        <v>36.6</v>
      </c>
      <c r="P250" s="32"/>
      <c r="Q250" s="10"/>
      <c r="R250" s="10"/>
      <c r="S250" s="10"/>
      <c r="T250" s="10"/>
      <c r="U250" s="10"/>
      <c r="V250" s="10"/>
      <c r="W250" s="10"/>
      <c r="X250" s="10"/>
      <c r="Y250" s="10"/>
      <c r="Z250" s="10"/>
      <c r="AA250" s="10"/>
      <c r="AB250" s="11"/>
    </row>
    <row r="251" spans="1:28" ht="15.75" thickBot="1" x14ac:dyDescent="0.3">
      <c r="A251" s="22" t="s">
        <v>31</v>
      </c>
      <c r="B251" s="19">
        <v>0</v>
      </c>
      <c r="C251" s="5">
        <v>0</v>
      </c>
      <c r="D251" s="5" t="s">
        <v>12</v>
      </c>
      <c r="E251" s="5">
        <v>2</v>
      </c>
      <c r="F251" s="5">
        <v>40</v>
      </c>
      <c r="G251" s="5">
        <v>184</v>
      </c>
      <c r="H251" s="5">
        <v>354</v>
      </c>
      <c r="I251" s="5">
        <v>290</v>
      </c>
      <c r="J251" s="5">
        <v>89</v>
      </c>
      <c r="K251" s="5">
        <v>3</v>
      </c>
      <c r="L251" s="5">
        <v>0</v>
      </c>
      <c r="M251" s="36">
        <v>0</v>
      </c>
      <c r="N251" s="54">
        <v>962</v>
      </c>
      <c r="P251" s="28"/>
      <c r="Q251" s="5"/>
      <c r="R251" s="5"/>
      <c r="S251" s="5"/>
      <c r="T251" s="5"/>
      <c r="U251" s="5"/>
      <c r="V251" s="5"/>
      <c r="W251" s="5"/>
      <c r="X251" s="5"/>
      <c r="Y251" s="5"/>
      <c r="Z251" s="5"/>
      <c r="AA251" s="5"/>
      <c r="AB251" s="37"/>
    </row>
    <row r="252" spans="1:28" ht="15.75" thickBot="1" x14ac:dyDescent="0.3">
      <c r="A252" s="22" t="s">
        <v>32</v>
      </c>
      <c r="B252" s="19">
        <v>1144</v>
      </c>
      <c r="C252" s="5">
        <v>920</v>
      </c>
      <c r="D252" s="5">
        <v>744</v>
      </c>
      <c r="E252" s="5">
        <v>469</v>
      </c>
      <c r="F252" s="5">
        <v>204</v>
      </c>
      <c r="G252" s="5">
        <v>38</v>
      </c>
      <c r="H252" s="5">
        <v>4</v>
      </c>
      <c r="I252" s="5">
        <v>7</v>
      </c>
      <c r="J252" s="5">
        <v>115</v>
      </c>
      <c r="K252" s="5">
        <v>441</v>
      </c>
      <c r="L252" s="5">
        <v>801</v>
      </c>
      <c r="M252" s="36">
        <v>1148</v>
      </c>
      <c r="N252" s="54">
        <v>6035</v>
      </c>
      <c r="P252" s="44"/>
      <c r="Q252" s="43"/>
      <c r="R252" s="43"/>
      <c r="S252" s="43"/>
      <c r="T252" s="43"/>
      <c r="U252" s="43"/>
      <c r="V252" s="43"/>
      <c r="W252" s="43"/>
      <c r="X252" s="43"/>
      <c r="Y252" s="43"/>
      <c r="Z252" s="43"/>
      <c r="AA252" s="58"/>
      <c r="AB252" s="98" t="s">
        <v>215</v>
      </c>
    </row>
    <row r="253" spans="1:28" ht="15.75" thickBot="1" x14ac:dyDescent="0.3">
      <c r="A253" s="22" t="s">
        <v>33</v>
      </c>
      <c r="B253" s="19">
        <v>0.28999999999999998</v>
      </c>
      <c r="C253" s="5">
        <v>0.34</v>
      </c>
      <c r="D253" s="5">
        <v>1.05</v>
      </c>
      <c r="E253" s="5">
        <v>1.27</v>
      </c>
      <c r="F253" s="5">
        <v>2.34</v>
      </c>
      <c r="G253" s="5">
        <v>2.8</v>
      </c>
      <c r="H253" s="5">
        <v>2.63</v>
      </c>
      <c r="I253" s="5">
        <v>1.84</v>
      </c>
      <c r="J253" s="5">
        <v>1.1499999999999999</v>
      </c>
      <c r="K253" s="5">
        <v>1.21</v>
      </c>
      <c r="L253" s="5">
        <v>0.57999999999999996</v>
      </c>
      <c r="M253" s="36">
        <v>0.39</v>
      </c>
      <c r="N253" s="54">
        <v>15.89</v>
      </c>
      <c r="P253" s="46">
        <f>CONVERT(B253,"in","m")*1000</f>
        <v>7.3660000000000005</v>
      </c>
      <c r="Q253" s="12">
        <f t="shared" ref="Q253:AA253" si="16">CONVERT(C253,"in","m")*1000</f>
        <v>8.6359999999999992</v>
      </c>
      <c r="R253" s="12">
        <f t="shared" si="16"/>
        <v>26.669999999999998</v>
      </c>
      <c r="S253" s="12">
        <f t="shared" si="16"/>
        <v>32.258000000000003</v>
      </c>
      <c r="T253" s="12">
        <f t="shared" si="16"/>
        <v>59.436</v>
      </c>
      <c r="U253" s="12">
        <f t="shared" si="16"/>
        <v>71.12</v>
      </c>
      <c r="V253" s="12">
        <f t="shared" si="16"/>
        <v>66.802000000000007</v>
      </c>
      <c r="W253" s="12">
        <f t="shared" si="16"/>
        <v>46.735999999999997</v>
      </c>
      <c r="X253" s="12">
        <f t="shared" si="16"/>
        <v>29.21</v>
      </c>
      <c r="Y253" s="12">
        <f t="shared" si="16"/>
        <v>30.734000000000002</v>
      </c>
      <c r="Z253" s="12">
        <f t="shared" si="16"/>
        <v>14.732000000000001</v>
      </c>
      <c r="AA253" s="12">
        <f t="shared" si="16"/>
        <v>9.9060000000000006</v>
      </c>
      <c r="AB253" s="13">
        <f>CONVERT(SUM(B253:M253),"in","mm")</f>
        <v>403.60599999999994</v>
      </c>
    </row>
    <row r="254" spans="1:28" ht="15.75" thickBot="1" x14ac:dyDescent="0.3">
      <c r="A254" s="23" t="s">
        <v>34</v>
      </c>
      <c r="B254" s="20">
        <v>4</v>
      </c>
      <c r="C254" s="8">
        <v>4.2</v>
      </c>
      <c r="D254" s="8">
        <v>4</v>
      </c>
      <c r="E254" s="8">
        <v>2.2999999999999998</v>
      </c>
      <c r="F254" s="8">
        <v>0</v>
      </c>
      <c r="G254" s="8">
        <v>0</v>
      </c>
      <c r="H254" s="8">
        <v>0</v>
      </c>
      <c r="I254" s="8">
        <v>0</v>
      </c>
      <c r="J254" s="8">
        <v>0.2</v>
      </c>
      <c r="K254" s="8">
        <v>0.2</v>
      </c>
      <c r="L254" s="8">
        <v>4.2</v>
      </c>
      <c r="M254" s="53">
        <v>5.8</v>
      </c>
      <c r="N254" s="25">
        <v>24.9</v>
      </c>
      <c r="P254" s="95"/>
      <c r="Q254" s="96"/>
      <c r="R254" s="96"/>
      <c r="S254" s="96"/>
      <c r="T254" s="96"/>
      <c r="U254" s="96"/>
      <c r="V254" s="96"/>
      <c r="W254" s="96"/>
      <c r="X254" s="96"/>
      <c r="Y254" s="96"/>
      <c r="Z254" s="96"/>
      <c r="AA254" s="96"/>
      <c r="AB254" s="38"/>
    </row>
    <row r="255" spans="1:28" ht="15.75" thickBot="1" x14ac:dyDescent="0.3">
      <c r="A255" s="165"/>
      <c r="B255" s="166"/>
      <c r="C255" s="166"/>
      <c r="D255" s="166"/>
      <c r="E255" s="166"/>
      <c r="F255" s="166"/>
      <c r="G255" s="166"/>
      <c r="H255" s="166"/>
      <c r="I255" s="166"/>
      <c r="J255" s="166"/>
      <c r="K255" s="166"/>
      <c r="L255" s="166"/>
      <c r="M255" s="166"/>
      <c r="N255" s="166"/>
      <c r="O255" s="167"/>
      <c r="P255" s="166"/>
      <c r="Q255" s="166"/>
      <c r="R255" s="166"/>
      <c r="S255" s="166"/>
      <c r="T255" s="166"/>
      <c r="U255" s="166"/>
      <c r="V255" s="166"/>
      <c r="W255" s="166"/>
      <c r="X255" s="166"/>
      <c r="Y255" s="166"/>
      <c r="Z255" s="166"/>
      <c r="AA255" s="166"/>
      <c r="AB255" s="168"/>
    </row>
    <row r="256" spans="1:28" x14ac:dyDescent="0.25">
      <c r="A256" s="1"/>
      <c r="B256" s="1"/>
    </row>
    <row r="257" spans="1:2" x14ac:dyDescent="0.25">
      <c r="A257" s="1"/>
      <c r="B257" s="1"/>
    </row>
    <row r="258" spans="1:2" x14ac:dyDescent="0.25">
      <c r="A258" s="1"/>
      <c r="B258" s="1"/>
    </row>
    <row r="259" spans="1:2" x14ac:dyDescent="0.25">
      <c r="A259" s="1"/>
      <c r="B259" s="1"/>
    </row>
    <row r="260" spans="1:2" x14ac:dyDescent="0.25">
      <c r="A260" s="1"/>
      <c r="B260" s="1"/>
    </row>
    <row r="261" spans="1:2" x14ac:dyDescent="0.25">
      <c r="A261" s="1"/>
      <c r="B261" s="1"/>
    </row>
    <row r="262" spans="1:2" x14ac:dyDescent="0.25">
      <c r="A262" s="1"/>
      <c r="B262" s="1"/>
    </row>
    <row r="263" spans="1:2" x14ac:dyDescent="0.25">
      <c r="A263" s="1"/>
      <c r="B263" s="1"/>
    </row>
    <row r="264" spans="1:2" x14ac:dyDescent="0.25">
      <c r="A264" s="1"/>
      <c r="B264" s="1"/>
    </row>
    <row r="265" spans="1:2" x14ac:dyDescent="0.25">
      <c r="A265" s="1"/>
      <c r="B265" s="1"/>
    </row>
  </sheetData>
  <mergeCells count="146">
    <mergeCell ref="AD3:AD4"/>
    <mergeCell ref="A255:AB255"/>
    <mergeCell ref="A239:AB239"/>
    <mergeCell ref="A223:AB223"/>
    <mergeCell ref="A208:AB208"/>
    <mergeCell ref="A192:AB192"/>
    <mergeCell ref="A176:AB176"/>
    <mergeCell ref="A160:AB160"/>
    <mergeCell ref="A144:AB144"/>
    <mergeCell ref="A128:AB128"/>
    <mergeCell ref="A112:AB112"/>
    <mergeCell ref="A96:AB96"/>
    <mergeCell ref="A80:AB80"/>
    <mergeCell ref="A64:AB64"/>
    <mergeCell ref="A48:AB48"/>
    <mergeCell ref="A32:AB32"/>
    <mergeCell ref="A17:B17"/>
    <mergeCell ref="A18:B18"/>
    <mergeCell ref="A19:B19"/>
    <mergeCell ref="A20:B20"/>
    <mergeCell ref="A21:B21"/>
    <mergeCell ref="A16:AB16"/>
    <mergeCell ref="A37:B37"/>
    <mergeCell ref="A38:B38"/>
    <mergeCell ref="T1:U1"/>
    <mergeCell ref="A1:B1"/>
    <mergeCell ref="A2:B2"/>
    <mergeCell ref="A3:B3"/>
    <mergeCell ref="A4:B4"/>
    <mergeCell ref="A5:B5"/>
    <mergeCell ref="A6:B6"/>
    <mergeCell ref="A7:B7"/>
    <mergeCell ref="A36:B36"/>
    <mergeCell ref="A39:B39"/>
    <mergeCell ref="A49:B49"/>
    <mergeCell ref="A22:B22"/>
    <mergeCell ref="A23:B23"/>
    <mergeCell ref="A33:B33"/>
    <mergeCell ref="A34:B34"/>
    <mergeCell ref="A35:B35"/>
    <mergeCell ref="A65:B65"/>
    <mergeCell ref="A66:B66"/>
    <mergeCell ref="A67:B67"/>
    <mergeCell ref="A68:B68"/>
    <mergeCell ref="A69:B69"/>
    <mergeCell ref="A50:B50"/>
    <mergeCell ref="A51:B51"/>
    <mergeCell ref="A52:B52"/>
    <mergeCell ref="A53:B53"/>
    <mergeCell ref="A54:B54"/>
    <mergeCell ref="A84:B84"/>
    <mergeCell ref="A85:B85"/>
    <mergeCell ref="A86:B86"/>
    <mergeCell ref="A87:B87"/>
    <mergeCell ref="A97:B97"/>
    <mergeCell ref="A70:B70"/>
    <mergeCell ref="A71:B71"/>
    <mergeCell ref="A81:B81"/>
    <mergeCell ref="A82:B82"/>
    <mergeCell ref="A83:B83"/>
    <mergeCell ref="A103:B103"/>
    <mergeCell ref="A113:B113"/>
    <mergeCell ref="A114:B114"/>
    <mergeCell ref="A115:B115"/>
    <mergeCell ref="A116:B116"/>
    <mergeCell ref="A98:B98"/>
    <mergeCell ref="A99:B99"/>
    <mergeCell ref="A100:B100"/>
    <mergeCell ref="A101:B101"/>
    <mergeCell ref="A102:B102"/>
    <mergeCell ref="A131:B131"/>
    <mergeCell ref="A132:B132"/>
    <mergeCell ref="A133:B133"/>
    <mergeCell ref="A134:B134"/>
    <mergeCell ref="A135:B135"/>
    <mergeCell ref="A117:B117"/>
    <mergeCell ref="A118:B118"/>
    <mergeCell ref="A119:B119"/>
    <mergeCell ref="A129:B129"/>
    <mergeCell ref="A130:B130"/>
    <mergeCell ref="A150:B150"/>
    <mergeCell ref="A151:B151"/>
    <mergeCell ref="A161:B161"/>
    <mergeCell ref="A162:B162"/>
    <mergeCell ref="A163:B163"/>
    <mergeCell ref="A145:B145"/>
    <mergeCell ref="A146:B146"/>
    <mergeCell ref="A147:B147"/>
    <mergeCell ref="A148:B148"/>
    <mergeCell ref="A149:B149"/>
    <mergeCell ref="A178:B178"/>
    <mergeCell ref="A179:B179"/>
    <mergeCell ref="A180:B180"/>
    <mergeCell ref="A181:B181"/>
    <mergeCell ref="A182:B182"/>
    <mergeCell ref="A164:B164"/>
    <mergeCell ref="A165:B165"/>
    <mergeCell ref="A166:B166"/>
    <mergeCell ref="A167:B167"/>
    <mergeCell ref="A177:B177"/>
    <mergeCell ref="A197:B197"/>
    <mergeCell ref="A198:B198"/>
    <mergeCell ref="A199:B199"/>
    <mergeCell ref="A209:B209"/>
    <mergeCell ref="A210:B210"/>
    <mergeCell ref="A183:B183"/>
    <mergeCell ref="A193:B193"/>
    <mergeCell ref="A194:B194"/>
    <mergeCell ref="A195:B195"/>
    <mergeCell ref="A196:B196"/>
    <mergeCell ref="A241:B241"/>
    <mergeCell ref="A242:B242"/>
    <mergeCell ref="A224:B224"/>
    <mergeCell ref="A225:B225"/>
    <mergeCell ref="A226:B226"/>
    <mergeCell ref="A227:B227"/>
    <mergeCell ref="A228:B228"/>
    <mergeCell ref="A211:B211"/>
    <mergeCell ref="A212:B212"/>
    <mergeCell ref="A213:B213"/>
    <mergeCell ref="A214:B214"/>
    <mergeCell ref="A215:B215"/>
    <mergeCell ref="T209:U209"/>
    <mergeCell ref="T224:U224"/>
    <mergeCell ref="T240:U240"/>
    <mergeCell ref="AD1:AQ1"/>
    <mergeCell ref="AD2:AQ2"/>
    <mergeCell ref="A243:B243"/>
    <mergeCell ref="A244:B244"/>
    <mergeCell ref="A245:B245"/>
    <mergeCell ref="A246:B246"/>
    <mergeCell ref="T17:U17"/>
    <mergeCell ref="T33:U33"/>
    <mergeCell ref="T49:U49"/>
    <mergeCell ref="T65:U65"/>
    <mergeCell ref="T81:U81"/>
    <mergeCell ref="T97:U97"/>
    <mergeCell ref="T113:U113"/>
    <mergeCell ref="T129:U129"/>
    <mergeCell ref="T145:U145"/>
    <mergeCell ref="T161:U161"/>
    <mergeCell ref="T177:U177"/>
    <mergeCell ref="T193:U193"/>
    <mergeCell ref="A229:B229"/>
    <mergeCell ref="A230:B230"/>
    <mergeCell ref="A240:B24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selection activeCell="K9" sqref="K9"/>
    </sheetView>
  </sheetViews>
  <sheetFormatPr defaultRowHeight="15" x14ac:dyDescent="0.25"/>
  <cols>
    <col min="1" max="1" width="15.5703125" bestFit="1" customWidth="1"/>
    <col min="2" max="13" width="10.85546875" customWidth="1"/>
    <col min="14" max="14" width="15.5703125" customWidth="1"/>
    <col min="15" max="15" width="13.28515625" customWidth="1"/>
  </cols>
  <sheetData>
    <row r="1" spans="1:14" ht="24.75" customHeight="1" thickBot="1" x14ac:dyDescent="0.3">
      <c r="A1" s="172" t="s">
        <v>71</v>
      </c>
      <c r="B1" s="173"/>
      <c r="C1" s="173"/>
      <c r="D1" s="173"/>
      <c r="E1" s="173"/>
      <c r="F1" s="173"/>
      <c r="G1" s="173"/>
      <c r="H1" s="173"/>
      <c r="I1" s="173"/>
      <c r="J1" s="173"/>
      <c r="K1" s="173"/>
      <c r="L1" s="173"/>
      <c r="M1" s="173"/>
      <c r="N1" s="174"/>
    </row>
    <row r="2" spans="1:14" ht="28.5" customHeight="1" thickBot="1" x14ac:dyDescent="0.3">
      <c r="A2" s="88" t="s">
        <v>45</v>
      </c>
      <c r="B2" s="89" t="s">
        <v>46</v>
      </c>
      <c r="C2" s="90" t="s">
        <v>47</v>
      </c>
      <c r="D2" s="90" t="s">
        <v>48</v>
      </c>
      <c r="E2" s="90" t="s">
        <v>49</v>
      </c>
      <c r="F2" s="90" t="s">
        <v>3</v>
      </c>
      <c r="G2" s="90" t="s">
        <v>17</v>
      </c>
      <c r="H2" s="90" t="s">
        <v>18</v>
      </c>
      <c r="I2" s="90" t="s">
        <v>50</v>
      </c>
      <c r="J2" s="90" t="s">
        <v>51</v>
      </c>
      <c r="K2" s="90" t="s">
        <v>52</v>
      </c>
      <c r="L2" s="90" t="s">
        <v>53</v>
      </c>
      <c r="M2" s="91" t="s">
        <v>54</v>
      </c>
      <c r="N2" s="92" t="s">
        <v>11</v>
      </c>
    </row>
    <row r="3" spans="1:14" ht="17.25" customHeight="1" thickBot="1" x14ac:dyDescent="0.3">
      <c r="A3" s="94"/>
      <c r="B3" s="169" t="s">
        <v>72</v>
      </c>
      <c r="C3" s="170"/>
      <c r="D3" s="170"/>
      <c r="E3" s="170"/>
      <c r="F3" s="170"/>
      <c r="G3" s="170"/>
      <c r="H3" s="170"/>
      <c r="I3" s="170"/>
      <c r="J3" s="170"/>
      <c r="K3" s="170"/>
      <c r="L3" s="170"/>
      <c r="M3" s="170"/>
      <c r="N3" s="171"/>
    </row>
    <row r="4" spans="1:14" x14ac:dyDescent="0.25">
      <c r="A4" s="26" t="s">
        <v>55</v>
      </c>
      <c r="B4" s="113">
        <v>1.9147314085739293</v>
      </c>
      <c r="C4" s="114">
        <v>2.0759685039370077</v>
      </c>
      <c r="D4" s="114">
        <v>3.2425511811023626</v>
      </c>
      <c r="E4" s="114">
        <v>4.1929133858267722</v>
      </c>
      <c r="F4" s="114">
        <v>5.6295783027121615</v>
      </c>
      <c r="G4" s="114">
        <v>6.8249868766404207</v>
      </c>
      <c r="H4" s="114">
        <v>7.5449606299212606</v>
      </c>
      <c r="I4" s="114">
        <v>6.903982064741907</v>
      </c>
      <c r="J4" s="114">
        <v>5.2656167979002637</v>
      </c>
      <c r="K4" s="114">
        <v>3.8600831146106738</v>
      </c>
      <c r="L4" s="114">
        <v>2.4506036745406825</v>
      </c>
      <c r="M4" s="115">
        <v>1.808048556430446</v>
      </c>
      <c r="N4" s="110">
        <v>51.714024496937881</v>
      </c>
    </row>
    <row r="5" spans="1:14" x14ac:dyDescent="0.25">
      <c r="A5" s="87" t="s">
        <v>56</v>
      </c>
      <c r="B5" s="116">
        <v>1.8872843394575676</v>
      </c>
      <c r="C5" s="117">
        <v>2.0692073490813647</v>
      </c>
      <c r="D5" s="117">
        <v>3.2593937007874016</v>
      </c>
      <c r="E5" s="117">
        <v>4.2110236220472448</v>
      </c>
      <c r="F5" s="117">
        <v>5.6295783027121615</v>
      </c>
      <c r="G5" s="117">
        <v>6.8249868766404207</v>
      </c>
      <c r="H5" s="117">
        <v>7.5552532808398958</v>
      </c>
      <c r="I5" s="117">
        <v>6.9136509186351702</v>
      </c>
      <c r="J5" s="117">
        <v>5.2656167979002637</v>
      </c>
      <c r="K5" s="117">
        <v>3.8600831146106738</v>
      </c>
      <c r="L5" s="117">
        <v>2.457244094488189</v>
      </c>
      <c r="M5" s="118">
        <v>1.7883989501312336</v>
      </c>
      <c r="N5" s="111">
        <v>51.721721347331581</v>
      </c>
    </row>
    <row r="6" spans="1:14" x14ac:dyDescent="0.25">
      <c r="A6" s="87" t="s">
        <v>57</v>
      </c>
      <c r="B6" s="116">
        <v>1.9627637795275592</v>
      </c>
      <c r="C6" s="117">
        <v>2.1165354330708661</v>
      </c>
      <c r="D6" s="117">
        <v>3.3351850393700788</v>
      </c>
      <c r="E6" s="117">
        <v>4.3287401574803148</v>
      </c>
      <c r="F6" s="117">
        <v>5.7094243219597542</v>
      </c>
      <c r="G6" s="117">
        <v>6.8455118110236217</v>
      </c>
      <c r="H6" s="117">
        <v>7.4832047244094495</v>
      </c>
      <c r="I6" s="117">
        <v>6.8363000874890663</v>
      </c>
      <c r="J6" s="117">
        <v>5.2149081364829399</v>
      </c>
      <c r="K6" s="117">
        <v>3.8756780402449689</v>
      </c>
      <c r="L6" s="117">
        <v>2.4771653543307086</v>
      </c>
      <c r="M6" s="118">
        <v>1.8342480314960632</v>
      </c>
      <c r="N6" s="111">
        <v>52.019664916885397</v>
      </c>
    </row>
    <row r="7" spans="1:14" x14ac:dyDescent="0.25">
      <c r="A7" s="87" t="s">
        <v>58</v>
      </c>
      <c r="B7" s="116">
        <v>1.969625546806649</v>
      </c>
      <c r="C7" s="117">
        <v>2.1435800524934385</v>
      </c>
      <c r="D7" s="117">
        <v>3.3099212598425201</v>
      </c>
      <c r="E7" s="117">
        <v>4.3196850393700776</v>
      </c>
      <c r="F7" s="117">
        <v>5.7493473315835519</v>
      </c>
      <c r="G7" s="117">
        <v>6.9789238845144359</v>
      </c>
      <c r="H7" s="117">
        <v>7.7096430446194235</v>
      </c>
      <c r="I7" s="117">
        <v>7.0200083114610665</v>
      </c>
      <c r="J7" s="117">
        <v>5.3247769028871392</v>
      </c>
      <c r="K7" s="117">
        <v>3.9536526684164479</v>
      </c>
      <c r="L7" s="117">
        <v>2.4904461942257226</v>
      </c>
      <c r="M7" s="118">
        <v>1.8145984251968499</v>
      </c>
      <c r="N7" s="111">
        <v>52.784208661417324</v>
      </c>
    </row>
    <row r="8" spans="1:14" x14ac:dyDescent="0.25">
      <c r="A8" s="87" t="s">
        <v>59</v>
      </c>
      <c r="B8" s="116">
        <v>1.6402607174103241</v>
      </c>
      <c r="C8" s="117">
        <v>1.8866561679790026</v>
      </c>
      <c r="D8" s="117">
        <v>3.149917322834646</v>
      </c>
      <c r="E8" s="117">
        <v>4.1657480314960633</v>
      </c>
      <c r="F8" s="117">
        <v>5.6295783027121615</v>
      </c>
      <c r="G8" s="117">
        <v>6.8044619422572188</v>
      </c>
      <c r="H8" s="117">
        <v>7.5037900262467181</v>
      </c>
      <c r="I8" s="117">
        <v>6.8169623797025372</v>
      </c>
      <c r="J8" s="117">
        <v>5.1726509186351706</v>
      </c>
      <c r="K8" s="117">
        <v>3.7431211723534554</v>
      </c>
      <c r="L8" s="117">
        <v>2.2646719160104984</v>
      </c>
      <c r="M8" s="118">
        <v>1.5591535433070864</v>
      </c>
      <c r="N8" s="111">
        <v>50.336972440944891</v>
      </c>
    </row>
    <row r="9" spans="1:14" x14ac:dyDescent="0.25">
      <c r="A9" s="87" t="s">
        <v>60</v>
      </c>
      <c r="B9" s="116">
        <v>2.0999991251093615</v>
      </c>
      <c r="C9" s="117">
        <v>2.3193700787401572</v>
      </c>
      <c r="D9" s="117">
        <v>3.6299291338582678</v>
      </c>
      <c r="E9" s="117">
        <v>4.6003937007874018</v>
      </c>
      <c r="F9" s="117">
        <v>6.0088468941382329</v>
      </c>
      <c r="G9" s="117">
        <v>7.1328608923884529</v>
      </c>
      <c r="H9" s="117">
        <v>7.7713989501312355</v>
      </c>
      <c r="I9" s="117">
        <v>7.0973591426071749</v>
      </c>
      <c r="J9" s="117">
        <v>5.46</v>
      </c>
      <c r="K9" s="117">
        <v>4.0706146106736663</v>
      </c>
      <c r="L9" s="117">
        <v>2.6232545931758535</v>
      </c>
      <c r="M9" s="118">
        <v>1.9652454068241469</v>
      </c>
      <c r="N9" s="111">
        <v>54.77927252843395</v>
      </c>
    </row>
    <row r="10" spans="1:14" x14ac:dyDescent="0.25">
      <c r="A10" s="87" t="s">
        <v>61</v>
      </c>
      <c r="B10" s="116">
        <v>1.9490402449693791</v>
      </c>
      <c r="C10" s="117">
        <v>2.2111916010498684</v>
      </c>
      <c r="D10" s="117">
        <v>3.4362401574803147</v>
      </c>
      <c r="E10" s="117">
        <v>4.4374015748031495</v>
      </c>
      <c r="F10" s="117">
        <v>5.8491548556430439</v>
      </c>
      <c r="G10" s="117">
        <v>6.9994488188976387</v>
      </c>
      <c r="H10" s="117">
        <v>7.6993503937007874</v>
      </c>
      <c r="I10" s="117">
        <v>7.0296771653543297</v>
      </c>
      <c r="J10" s="117">
        <v>5.3670341207349086</v>
      </c>
      <c r="K10" s="117">
        <v>3.9770450568678926</v>
      </c>
      <c r="L10" s="117">
        <v>2.5701312335958004</v>
      </c>
      <c r="M10" s="118">
        <v>1.8604475065616799</v>
      </c>
      <c r="N10" s="111">
        <v>53.3861627296588</v>
      </c>
    </row>
    <row r="11" spans="1:14" x14ac:dyDescent="0.25">
      <c r="A11" s="87" t="s">
        <v>62</v>
      </c>
      <c r="B11" s="116">
        <v>1.8735608048993875</v>
      </c>
      <c r="C11" s="117">
        <v>2.0556850393700787</v>
      </c>
      <c r="D11" s="117">
        <v>3.2257086614173227</v>
      </c>
      <c r="E11" s="117">
        <v>4.1929133858267722</v>
      </c>
      <c r="F11" s="117">
        <v>5.619597550306211</v>
      </c>
      <c r="G11" s="117">
        <v>6.8044619422572188</v>
      </c>
      <c r="H11" s="117">
        <v>7.5552532808398958</v>
      </c>
      <c r="I11" s="117">
        <v>6.8943132108486438</v>
      </c>
      <c r="J11" s="117">
        <v>5.2487139107611567</v>
      </c>
      <c r="K11" s="117">
        <v>3.8600831146106738</v>
      </c>
      <c r="L11" s="117">
        <v>2.4705249343832021</v>
      </c>
      <c r="M11" s="118">
        <v>1.7883989501312336</v>
      </c>
      <c r="N11" s="111">
        <v>51.589214785651798</v>
      </c>
    </row>
    <row r="12" spans="1:14" x14ac:dyDescent="0.25">
      <c r="A12" s="87" t="s">
        <v>63</v>
      </c>
      <c r="B12" s="116">
        <v>1.839251968503937</v>
      </c>
      <c r="C12" s="117">
        <v>1.9813123359580052</v>
      </c>
      <c r="D12" s="117">
        <v>3.1751811023622047</v>
      </c>
      <c r="E12" s="117">
        <v>4.1204724409448819</v>
      </c>
      <c r="F12" s="117">
        <v>5.5397515310586174</v>
      </c>
      <c r="G12" s="117">
        <v>6.7531496062992131</v>
      </c>
      <c r="H12" s="117">
        <v>7.4626194225721791</v>
      </c>
      <c r="I12" s="117">
        <v>6.8169623797025372</v>
      </c>
      <c r="J12" s="117">
        <v>5.181102362204725</v>
      </c>
      <c r="K12" s="117">
        <v>3.7899059492563425</v>
      </c>
      <c r="L12" s="117">
        <v>2.3709186351706037</v>
      </c>
      <c r="M12" s="118">
        <v>1.7556496062992126</v>
      </c>
      <c r="N12" s="111">
        <v>50.786277340332454</v>
      </c>
    </row>
    <row r="13" spans="1:14" x14ac:dyDescent="0.25">
      <c r="A13" s="87" t="s">
        <v>64</v>
      </c>
      <c r="B13" s="116">
        <v>1.839251968503937</v>
      </c>
      <c r="C13" s="117">
        <v>2.0083569553805773</v>
      </c>
      <c r="D13" s="117">
        <v>3.2004448818897648</v>
      </c>
      <c r="E13" s="117">
        <v>4.1385826771653544</v>
      </c>
      <c r="F13" s="117">
        <v>5.549732283464567</v>
      </c>
      <c r="G13" s="117">
        <v>6.6813123359580056</v>
      </c>
      <c r="H13" s="117">
        <v>7.3185223097112866</v>
      </c>
      <c r="I13" s="117">
        <v>6.6719295713035871</v>
      </c>
      <c r="J13" s="117">
        <v>5.0712335958005257</v>
      </c>
      <c r="K13" s="117">
        <v>3.7197287839020121</v>
      </c>
      <c r="L13" s="117">
        <v>2.3841994750656172</v>
      </c>
      <c r="M13" s="118">
        <v>1.7556496062992126</v>
      </c>
      <c r="N13" s="111">
        <v>50.338944444444444</v>
      </c>
    </row>
    <row r="14" spans="1:14" x14ac:dyDescent="0.25">
      <c r="A14" s="87" t="s">
        <v>65</v>
      </c>
      <c r="B14" s="116">
        <v>1.5922283464566929</v>
      </c>
      <c r="C14" s="117">
        <v>1.7108661417322835</v>
      </c>
      <c r="D14" s="117">
        <v>2.7204330708661426</v>
      </c>
      <c r="E14" s="117">
        <v>3.6314960629921256</v>
      </c>
      <c r="F14" s="117">
        <v>4.960867891513562</v>
      </c>
      <c r="G14" s="117">
        <v>6.0963517060367467</v>
      </c>
      <c r="H14" s="117">
        <v>6.8553530183727025</v>
      </c>
      <c r="I14" s="117">
        <v>6.2755065616797907</v>
      </c>
      <c r="J14" s="117">
        <v>4.690918635170604</v>
      </c>
      <c r="K14" s="117">
        <v>3.3688429571303584</v>
      </c>
      <c r="L14" s="117">
        <v>2.0787401574803148</v>
      </c>
      <c r="M14" s="118">
        <v>1.4871049868766399</v>
      </c>
      <c r="N14" s="111">
        <v>45.468709536307969</v>
      </c>
    </row>
    <row r="15" spans="1:14" x14ac:dyDescent="0.25">
      <c r="A15" s="87" t="s">
        <v>66</v>
      </c>
      <c r="B15" s="116">
        <v>1.784357830271216</v>
      </c>
      <c r="C15" s="117">
        <v>1.954267716535433</v>
      </c>
      <c r="D15" s="117">
        <v>3.1414960629921262</v>
      </c>
      <c r="E15" s="117">
        <v>4.1023622047244093</v>
      </c>
      <c r="F15" s="117">
        <v>5.5098092738407702</v>
      </c>
      <c r="G15" s="117">
        <v>6.6710498687664055</v>
      </c>
      <c r="H15" s="117">
        <v>7.4214488188976375</v>
      </c>
      <c r="I15" s="117">
        <v>6.7686181102362211</v>
      </c>
      <c r="J15" s="117">
        <v>5.1219422572178477</v>
      </c>
      <c r="K15" s="117">
        <v>3.7509186351706032</v>
      </c>
      <c r="L15" s="117">
        <v>2.2912335958005245</v>
      </c>
      <c r="M15" s="118">
        <v>1.6770511811023623</v>
      </c>
      <c r="N15" s="111">
        <v>50.194555555555553</v>
      </c>
    </row>
    <row r="16" spans="1:14" x14ac:dyDescent="0.25">
      <c r="A16" s="87" t="s">
        <v>67</v>
      </c>
      <c r="B16" s="116">
        <v>2.2578197725284346</v>
      </c>
      <c r="C16" s="117">
        <v>2.3531758530183726</v>
      </c>
      <c r="D16" s="117">
        <v>3.5457165354330713</v>
      </c>
      <c r="E16" s="117">
        <v>4.4102362204724397</v>
      </c>
      <c r="F16" s="117">
        <v>5.8291933508311464</v>
      </c>
      <c r="G16" s="117">
        <v>6.9994488188976387</v>
      </c>
      <c r="H16" s="117">
        <v>7.6375944881889772</v>
      </c>
      <c r="I16" s="117">
        <v>7.0103394575678042</v>
      </c>
      <c r="J16" s="117">
        <v>5.39238845144357</v>
      </c>
      <c r="K16" s="117">
        <v>4.0394247594050743</v>
      </c>
      <c r="L16" s="117">
        <v>2.6830183727034127</v>
      </c>
      <c r="M16" s="118">
        <v>2.0831430446194226</v>
      </c>
      <c r="N16" s="111">
        <v>54.241499125109371</v>
      </c>
    </row>
    <row r="17" spans="1:14" x14ac:dyDescent="0.25">
      <c r="A17" s="87" t="s">
        <v>68</v>
      </c>
      <c r="B17" s="116">
        <v>1.839251968503937</v>
      </c>
      <c r="C17" s="117">
        <v>1.9677900262467187</v>
      </c>
      <c r="D17" s="117">
        <v>3.0067559055118109</v>
      </c>
      <c r="E17" s="117">
        <v>4.0027559055118109</v>
      </c>
      <c r="F17" s="117">
        <v>5.3301557305336855</v>
      </c>
      <c r="G17" s="117">
        <v>6.4760629921259847</v>
      </c>
      <c r="H17" s="117">
        <v>7.1950104986876653</v>
      </c>
      <c r="I17" s="117">
        <v>6.5945787401574805</v>
      </c>
      <c r="J17" s="117">
        <v>4.9613648293963264</v>
      </c>
      <c r="K17" s="117">
        <v>3.6183617672790898</v>
      </c>
      <c r="L17" s="117">
        <v>2.2513910761154858</v>
      </c>
      <c r="M17" s="118">
        <v>1.7032506561679788</v>
      </c>
      <c r="N17" s="111">
        <v>48.946730096237971</v>
      </c>
    </row>
    <row r="18" spans="1:14" x14ac:dyDescent="0.25">
      <c r="A18" s="87" t="s">
        <v>69</v>
      </c>
      <c r="B18" s="116">
        <v>1.7912195975503062</v>
      </c>
      <c r="C18" s="117">
        <v>1.9407454068241468</v>
      </c>
      <c r="D18" s="117">
        <v>3.116232283464567</v>
      </c>
      <c r="E18" s="117">
        <v>4.0480314960629924</v>
      </c>
      <c r="F18" s="117">
        <v>5.4499247594050741</v>
      </c>
      <c r="G18" s="117">
        <v>6.599212598425197</v>
      </c>
      <c r="H18" s="117">
        <v>7.3288149606299209</v>
      </c>
      <c r="I18" s="117">
        <v>6.7106049868766391</v>
      </c>
      <c r="J18" s="117">
        <v>5.0627821522309722</v>
      </c>
      <c r="K18" s="117">
        <v>3.6339566929133857</v>
      </c>
      <c r="L18" s="117">
        <v>2.2912335958005245</v>
      </c>
      <c r="M18" s="118">
        <v>1.7229002624671914</v>
      </c>
      <c r="N18" s="111">
        <v>49.69565879265091</v>
      </c>
    </row>
    <row r="19" spans="1:14" ht="15.75" thickBot="1" x14ac:dyDescent="0.3">
      <c r="A19" s="59" t="s">
        <v>70</v>
      </c>
      <c r="B19" s="119">
        <v>1.8804225721784777</v>
      </c>
      <c r="C19" s="120">
        <v>2.1300577427821525</v>
      </c>
      <c r="D19" s="120">
        <v>3.394133858267717</v>
      </c>
      <c r="E19" s="120">
        <v>4.4192913385826769</v>
      </c>
      <c r="F19" s="120">
        <v>5.8890778652668434</v>
      </c>
      <c r="G19" s="120">
        <v>7.1020734908136482</v>
      </c>
      <c r="H19" s="120">
        <v>7.7816916010498671</v>
      </c>
      <c r="I19" s="120">
        <v>7.1070279965004381</v>
      </c>
      <c r="J19" s="120">
        <v>5.3670341207349086</v>
      </c>
      <c r="K19" s="120">
        <v>3.9146653543307082</v>
      </c>
      <c r="L19" s="120">
        <v>2.4970866141732282</v>
      </c>
      <c r="M19" s="121">
        <v>1.7818490813648293</v>
      </c>
      <c r="N19" s="112">
        <v>53.264411636045494</v>
      </c>
    </row>
    <row r="21" spans="1:14" ht="15.75" thickBot="1" x14ac:dyDescent="0.3"/>
    <row r="22" spans="1:14" ht="24.75" customHeight="1" thickBot="1" x14ac:dyDescent="0.3">
      <c r="A22" s="175" t="s">
        <v>73</v>
      </c>
      <c r="B22" s="176"/>
      <c r="C22" s="176"/>
      <c r="D22" s="176"/>
      <c r="E22" s="176"/>
      <c r="F22" s="176"/>
      <c r="G22" s="176"/>
      <c r="H22" s="176"/>
      <c r="I22" s="176"/>
      <c r="J22" s="176"/>
      <c r="K22" s="176"/>
      <c r="L22" s="176"/>
      <c r="M22" s="176"/>
      <c r="N22" s="177"/>
    </row>
    <row r="23" spans="1:14" ht="28.5" customHeight="1" thickBot="1" x14ac:dyDescent="0.3">
      <c r="A23" s="88" t="s">
        <v>45</v>
      </c>
      <c r="B23" s="93" t="s">
        <v>46</v>
      </c>
      <c r="C23" s="90" t="s">
        <v>47</v>
      </c>
      <c r="D23" s="90" t="s">
        <v>48</v>
      </c>
      <c r="E23" s="90" t="s">
        <v>49</v>
      </c>
      <c r="F23" s="90" t="s">
        <v>3</v>
      </c>
      <c r="G23" s="90" t="s">
        <v>17</v>
      </c>
      <c r="H23" s="90" t="s">
        <v>18</v>
      </c>
      <c r="I23" s="90" t="s">
        <v>50</v>
      </c>
      <c r="J23" s="90" t="s">
        <v>51</v>
      </c>
      <c r="K23" s="90" t="s">
        <v>52</v>
      </c>
      <c r="L23" s="90" t="s">
        <v>53</v>
      </c>
      <c r="M23" s="91" t="s">
        <v>54</v>
      </c>
      <c r="N23" s="92" t="s">
        <v>11</v>
      </c>
    </row>
    <row r="24" spans="1:14" ht="17.25" customHeight="1" thickBot="1" x14ac:dyDescent="0.3">
      <c r="A24" s="94"/>
      <c r="B24" s="169" t="s">
        <v>72</v>
      </c>
      <c r="C24" s="170"/>
      <c r="D24" s="170"/>
      <c r="E24" s="170"/>
      <c r="F24" s="170"/>
      <c r="G24" s="170"/>
      <c r="H24" s="170"/>
      <c r="I24" s="170"/>
      <c r="J24" s="170"/>
      <c r="K24" s="170"/>
      <c r="L24" s="170"/>
      <c r="M24" s="170"/>
      <c r="N24" s="171"/>
    </row>
    <row r="25" spans="1:14" x14ac:dyDescent="0.25">
      <c r="A25" s="26" t="s">
        <v>55</v>
      </c>
      <c r="B25" s="107">
        <v>0.3</v>
      </c>
      <c r="C25" s="108">
        <v>0.44</v>
      </c>
      <c r="D25" s="108">
        <v>0.87</v>
      </c>
      <c r="E25" s="108">
        <v>1.65</v>
      </c>
      <c r="F25" s="108">
        <v>2.92</v>
      </c>
      <c r="G25" s="108">
        <v>2.46</v>
      </c>
      <c r="H25" s="108">
        <v>2.5499999999999998</v>
      </c>
      <c r="I25" s="108">
        <v>2.2999999999999998</v>
      </c>
      <c r="J25" s="108">
        <v>1.1599999999999999</v>
      </c>
      <c r="K25" s="108">
        <v>1.1100000000000001</v>
      </c>
      <c r="L25" s="108">
        <v>0.57999999999999996</v>
      </c>
      <c r="M25" s="109">
        <v>0.4</v>
      </c>
      <c r="N25" s="110">
        <v>16.739999999999998</v>
      </c>
    </row>
    <row r="26" spans="1:14" x14ac:dyDescent="0.25">
      <c r="A26" s="87" t="s">
        <v>56</v>
      </c>
      <c r="B26" s="29">
        <v>0.36</v>
      </c>
      <c r="C26" s="27">
        <v>0.4</v>
      </c>
      <c r="D26" s="27">
        <v>0.93</v>
      </c>
      <c r="E26" s="27">
        <v>1.41</v>
      </c>
      <c r="F26" s="27">
        <v>2.67</v>
      </c>
      <c r="G26" s="27">
        <v>2.4700000000000002</v>
      </c>
      <c r="H26" s="27">
        <v>2.5299999999999998</v>
      </c>
      <c r="I26" s="27">
        <v>2.5499999999999998</v>
      </c>
      <c r="J26" s="27">
        <v>1.1200000000000001</v>
      </c>
      <c r="K26" s="27">
        <v>1.06</v>
      </c>
      <c r="L26" s="27">
        <v>0.6</v>
      </c>
      <c r="M26" s="30">
        <v>0.42</v>
      </c>
      <c r="N26" s="111">
        <v>16.519999999999996</v>
      </c>
    </row>
    <row r="27" spans="1:14" x14ac:dyDescent="0.25">
      <c r="A27" s="87" t="s">
        <v>57</v>
      </c>
      <c r="B27" s="29">
        <v>0.43</v>
      </c>
      <c r="C27" s="27">
        <v>0.37</v>
      </c>
      <c r="D27" s="27">
        <v>1.2</v>
      </c>
      <c r="E27" s="27">
        <v>1.66</v>
      </c>
      <c r="F27" s="27">
        <v>2.25</v>
      </c>
      <c r="G27" s="27">
        <v>1.92</v>
      </c>
      <c r="H27" s="27">
        <v>1.46</v>
      </c>
      <c r="I27" s="27">
        <v>2.11</v>
      </c>
      <c r="J27" s="27">
        <v>1.1000000000000001</v>
      </c>
      <c r="K27" s="27">
        <v>0.96</v>
      </c>
      <c r="L27" s="27">
        <v>0.78</v>
      </c>
      <c r="M27" s="30">
        <v>0.49</v>
      </c>
      <c r="N27" s="111">
        <v>14.730000000000002</v>
      </c>
    </row>
    <row r="28" spans="1:14" x14ac:dyDescent="0.25">
      <c r="A28" s="87" t="s">
        <v>58</v>
      </c>
      <c r="B28" s="29">
        <v>0.28999999999999998</v>
      </c>
      <c r="C28" s="27">
        <v>0.4</v>
      </c>
      <c r="D28" s="27">
        <v>1.0900000000000001</v>
      </c>
      <c r="E28" s="27">
        <v>1.73</v>
      </c>
      <c r="F28" s="27">
        <v>2.61</v>
      </c>
      <c r="G28" s="27">
        <v>2.96</v>
      </c>
      <c r="H28" s="27">
        <v>3.25</v>
      </c>
      <c r="I28" s="27">
        <v>2.17</v>
      </c>
      <c r="J28" s="27">
        <v>1.19</v>
      </c>
      <c r="K28" s="27">
        <v>1.1399999999999999</v>
      </c>
      <c r="L28" s="27">
        <v>0.48</v>
      </c>
      <c r="M28" s="30">
        <v>0.48</v>
      </c>
      <c r="N28" s="111">
        <v>17.79</v>
      </c>
    </row>
    <row r="29" spans="1:14" x14ac:dyDescent="0.25">
      <c r="A29" s="87" t="s">
        <v>59</v>
      </c>
      <c r="B29" s="29">
        <v>0.24</v>
      </c>
      <c r="C29" s="27">
        <v>0.17</v>
      </c>
      <c r="D29" s="27">
        <v>0.74</v>
      </c>
      <c r="E29" s="27">
        <v>1.27</v>
      </c>
      <c r="F29" s="27">
        <v>2.21</v>
      </c>
      <c r="G29" s="27">
        <v>2.4</v>
      </c>
      <c r="H29" s="27">
        <v>2.29</v>
      </c>
      <c r="I29" s="27">
        <v>1.9</v>
      </c>
      <c r="J29" s="27">
        <v>1.25</v>
      </c>
      <c r="K29" s="27">
        <v>1</v>
      </c>
      <c r="L29" s="27">
        <v>0.44</v>
      </c>
      <c r="M29" s="30">
        <v>0.31000000000000005</v>
      </c>
      <c r="N29" s="111">
        <v>14.22</v>
      </c>
    </row>
    <row r="30" spans="1:14" x14ac:dyDescent="0.25">
      <c r="A30" s="87" t="s">
        <v>60</v>
      </c>
      <c r="B30" s="29">
        <v>0.48</v>
      </c>
      <c r="C30" s="27">
        <v>0.4</v>
      </c>
      <c r="D30" s="27">
        <v>1.1200000000000001</v>
      </c>
      <c r="E30" s="27">
        <v>1.81</v>
      </c>
      <c r="F30" s="27">
        <v>2.39</v>
      </c>
      <c r="G30" s="27">
        <v>1.9300000000000002</v>
      </c>
      <c r="H30" s="27">
        <v>1.68</v>
      </c>
      <c r="I30" s="27">
        <v>1.46</v>
      </c>
      <c r="J30" s="27">
        <v>1.1100000000000001</v>
      </c>
      <c r="K30" s="27">
        <v>1.01</v>
      </c>
      <c r="L30" s="27">
        <v>0.74</v>
      </c>
      <c r="M30" s="30">
        <v>0.56000000000000005</v>
      </c>
      <c r="N30" s="111">
        <v>14.689999999999998</v>
      </c>
    </row>
    <row r="31" spans="1:14" x14ac:dyDescent="0.25">
      <c r="A31" s="87" t="s">
        <v>61</v>
      </c>
      <c r="B31" s="29">
        <v>0.46</v>
      </c>
      <c r="C31" s="27">
        <v>0.38000000000000006</v>
      </c>
      <c r="D31" s="27">
        <v>1.22</v>
      </c>
      <c r="E31" s="27">
        <v>1.72</v>
      </c>
      <c r="F31" s="27">
        <v>2.8</v>
      </c>
      <c r="G31" s="27">
        <v>2.99</v>
      </c>
      <c r="H31" s="27">
        <v>2.52</v>
      </c>
      <c r="I31" s="27">
        <v>2.5800000000000005</v>
      </c>
      <c r="J31" s="27">
        <v>1.36</v>
      </c>
      <c r="K31" s="27">
        <v>1.31</v>
      </c>
      <c r="L31" s="27">
        <v>0.51</v>
      </c>
      <c r="M31" s="30">
        <v>0.3</v>
      </c>
      <c r="N31" s="111">
        <v>18.149999999999999</v>
      </c>
    </row>
    <row r="32" spans="1:14" x14ac:dyDescent="0.25">
      <c r="A32" s="87" t="s">
        <v>62</v>
      </c>
      <c r="B32" s="29">
        <v>0.34</v>
      </c>
      <c r="C32" s="27">
        <v>0.41</v>
      </c>
      <c r="D32" s="27">
        <v>0.9900000000000001</v>
      </c>
      <c r="E32" s="27">
        <v>1.63</v>
      </c>
      <c r="F32" s="27">
        <v>2.7</v>
      </c>
      <c r="G32" s="27">
        <v>2.76</v>
      </c>
      <c r="H32" s="27">
        <v>3.03</v>
      </c>
      <c r="I32" s="27">
        <v>2.2799999999999998</v>
      </c>
      <c r="J32" s="27">
        <v>1.28</v>
      </c>
      <c r="K32" s="27">
        <v>1.1200000000000001</v>
      </c>
      <c r="L32" s="27">
        <v>0.56999999999999995</v>
      </c>
      <c r="M32" s="30">
        <v>0.41</v>
      </c>
      <c r="N32" s="111">
        <v>17.519999999999996</v>
      </c>
    </row>
    <row r="33" spans="1:14" x14ac:dyDescent="0.25">
      <c r="A33" s="87" t="s">
        <v>63</v>
      </c>
      <c r="B33" s="29">
        <v>0.32</v>
      </c>
      <c r="C33" s="27">
        <v>0.34</v>
      </c>
      <c r="D33" s="27">
        <v>0.8</v>
      </c>
      <c r="E33" s="27">
        <v>1.42</v>
      </c>
      <c r="F33" s="27">
        <v>2.17</v>
      </c>
      <c r="G33" s="27">
        <v>2.4300000000000002</v>
      </c>
      <c r="H33" s="27">
        <v>2.9</v>
      </c>
      <c r="I33" s="27">
        <v>2.2799999999999998</v>
      </c>
      <c r="J33" s="27">
        <v>0.88</v>
      </c>
      <c r="K33" s="27">
        <v>0.96</v>
      </c>
      <c r="L33" s="27">
        <v>0.63</v>
      </c>
      <c r="M33" s="30">
        <v>0.25</v>
      </c>
      <c r="N33" s="111">
        <v>15.380000000000003</v>
      </c>
    </row>
    <row r="34" spans="1:14" x14ac:dyDescent="0.25">
      <c r="A34" s="87" t="s">
        <v>64</v>
      </c>
      <c r="B34" s="29">
        <v>0.5</v>
      </c>
      <c r="C34" s="27">
        <v>0.38000000000000006</v>
      </c>
      <c r="D34" s="27">
        <v>1.39</v>
      </c>
      <c r="E34" s="27">
        <v>1.89</v>
      </c>
      <c r="F34" s="27">
        <v>2.2200000000000002</v>
      </c>
      <c r="G34" s="27">
        <v>1.83</v>
      </c>
      <c r="H34" s="27">
        <v>1.1299999999999999</v>
      </c>
      <c r="I34" s="27">
        <v>1.63</v>
      </c>
      <c r="J34" s="27">
        <v>1.1499999999999999</v>
      </c>
      <c r="K34" s="27">
        <v>0.82</v>
      </c>
      <c r="L34" s="27">
        <v>0.7</v>
      </c>
      <c r="M34" s="30">
        <v>0.6</v>
      </c>
      <c r="N34" s="111">
        <v>14.239999999999997</v>
      </c>
    </row>
    <row r="35" spans="1:14" x14ac:dyDescent="0.25">
      <c r="A35" s="87" t="s">
        <v>65</v>
      </c>
      <c r="B35" s="29">
        <v>0.27</v>
      </c>
      <c r="C35" s="27">
        <v>0.36</v>
      </c>
      <c r="D35" s="27">
        <v>1.02</v>
      </c>
      <c r="E35" s="27">
        <v>1.74</v>
      </c>
      <c r="F35" s="27">
        <v>2.67</v>
      </c>
      <c r="G35" s="27">
        <v>2.56</v>
      </c>
      <c r="H35" s="27">
        <v>2.29</v>
      </c>
      <c r="I35" s="27">
        <v>2.16</v>
      </c>
      <c r="J35" s="27">
        <v>1.42</v>
      </c>
      <c r="K35" s="27">
        <v>1.2400000000000002</v>
      </c>
      <c r="L35" s="27">
        <v>0.63</v>
      </c>
      <c r="M35" s="30">
        <v>0.42</v>
      </c>
      <c r="N35" s="111">
        <v>16.779999999999998</v>
      </c>
    </row>
    <row r="36" spans="1:14" x14ac:dyDescent="0.25">
      <c r="A36" s="87" t="s">
        <v>66</v>
      </c>
      <c r="B36" s="29">
        <v>0.22</v>
      </c>
      <c r="C36" s="27">
        <v>0.26</v>
      </c>
      <c r="D36" s="27">
        <v>0.85000000000000009</v>
      </c>
      <c r="E36" s="27">
        <v>1.2900000000000003</v>
      </c>
      <c r="F36" s="27">
        <v>2.44</v>
      </c>
      <c r="G36" s="27">
        <v>2.66</v>
      </c>
      <c r="H36" s="27">
        <v>2.5299999999999998</v>
      </c>
      <c r="I36" s="27">
        <v>2.09</v>
      </c>
      <c r="J36" s="27">
        <v>1.4</v>
      </c>
      <c r="K36" s="27">
        <v>1.1399999999999999</v>
      </c>
      <c r="L36" s="27">
        <v>0.47</v>
      </c>
      <c r="M36" s="30">
        <v>0.25</v>
      </c>
      <c r="N36" s="111">
        <v>15.600000000000003</v>
      </c>
    </row>
    <row r="37" spans="1:14" x14ac:dyDescent="0.25">
      <c r="A37" s="87" t="s">
        <v>67</v>
      </c>
      <c r="B37" s="29">
        <v>0.37</v>
      </c>
      <c r="C37" s="27">
        <v>0.37</v>
      </c>
      <c r="D37" s="27">
        <v>1.2</v>
      </c>
      <c r="E37" s="27">
        <v>1.84</v>
      </c>
      <c r="F37" s="27">
        <v>2.21</v>
      </c>
      <c r="G37" s="27">
        <v>1.67</v>
      </c>
      <c r="H37" s="27">
        <v>1.87</v>
      </c>
      <c r="I37" s="27">
        <v>1.53</v>
      </c>
      <c r="J37" s="27">
        <v>1.01</v>
      </c>
      <c r="K37" s="27">
        <v>0.97</v>
      </c>
      <c r="L37" s="27">
        <v>0.74</v>
      </c>
      <c r="M37" s="30">
        <v>0.56000000000000005</v>
      </c>
      <c r="N37" s="111">
        <v>14.34</v>
      </c>
    </row>
    <row r="38" spans="1:14" x14ac:dyDescent="0.25">
      <c r="A38" s="87" t="s">
        <v>68</v>
      </c>
      <c r="B38" s="29">
        <v>0.34</v>
      </c>
      <c r="C38" s="27">
        <v>0.32</v>
      </c>
      <c r="D38" s="27">
        <v>1.19</v>
      </c>
      <c r="E38" s="27">
        <v>1.72</v>
      </c>
      <c r="F38" s="27">
        <v>2.21</v>
      </c>
      <c r="G38" s="27">
        <v>2.04</v>
      </c>
      <c r="H38" s="27">
        <v>2.2200000000000002</v>
      </c>
      <c r="I38" s="27">
        <v>1.88</v>
      </c>
      <c r="J38" s="27">
        <v>1.37</v>
      </c>
      <c r="K38" s="27">
        <v>0.96</v>
      </c>
      <c r="L38" s="27">
        <v>0.64</v>
      </c>
      <c r="M38" s="30">
        <v>0.44999999999999996</v>
      </c>
      <c r="N38" s="111">
        <v>15.340000000000002</v>
      </c>
    </row>
    <row r="39" spans="1:14" x14ac:dyDescent="0.25">
      <c r="A39" s="87" t="s">
        <v>69</v>
      </c>
      <c r="B39" s="29">
        <v>0.23</v>
      </c>
      <c r="C39" s="27">
        <v>0.26</v>
      </c>
      <c r="D39" s="27">
        <v>1</v>
      </c>
      <c r="E39" s="27">
        <v>1.58</v>
      </c>
      <c r="F39" s="27">
        <v>2.06</v>
      </c>
      <c r="G39" s="27">
        <v>2.23</v>
      </c>
      <c r="H39" s="27">
        <v>2</v>
      </c>
      <c r="I39" s="27">
        <v>1.65</v>
      </c>
      <c r="J39" s="27">
        <v>1.2400000000000002</v>
      </c>
      <c r="K39" s="27">
        <v>1.1100000000000001</v>
      </c>
      <c r="L39" s="27">
        <v>0.57999999999999996</v>
      </c>
      <c r="M39" s="30">
        <v>0.28000000000000003</v>
      </c>
      <c r="N39" s="111">
        <v>14.220000000000002</v>
      </c>
    </row>
    <row r="40" spans="1:14" ht="15.75" thickBot="1" x14ac:dyDescent="0.3">
      <c r="A40" s="59" t="s">
        <v>70</v>
      </c>
      <c r="B40" s="99">
        <v>0.28999999999999998</v>
      </c>
      <c r="C40" s="100">
        <v>0.34</v>
      </c>
      <c r="D40" s="100">
        <v>1.05</v>
      </c>
      <c r="E40" s="100">
        <v>1.27</v>
      </c>
      <c r="F40" s="100">
        <v>2.34</v>
      </c>
      <c r="G40" s="100">
        <v>2.8</v>
      </c>
      <c r="H40" s="100">
        <v>2.63</v>
      </c>
      <c r="I40" s="100">
        <v>1.84</v>
      </c>
      <c r="J40" s="100">
        <v>1.1499999999999999</v>
      </c>
      <c r="K40" s="100">
        <v>1.21</v>
      </c>
      <c r="L40" s="100">
        <v>0.57999999999999996</v>
      </c>
      <c r="M40" s="101">
        <v>0.39</v>
      </c>
      <c r="N40" s="112">
        <v>15.89</v>
      </c>
    </row>
  </sheetData>
  <mergeCells count="4">
    <mergeCell ref="B3:N3"/>
    <mergeCell ref="B24:N24"/>
    <mergeCell ref="A1:N1"/>
    <mergeCell ref="A22:N2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Notes</vt:lpstr>
      <vt:lpstr>Growing Season</vt:lpstr>
      <vt:lpstr>Annual</vt:lpstr>
      <vt:lpstr>Summary Tables</vt:lpstr>
      <vt:lpstr>Annual!A</vt:lpstr>
      <vt:lpstr>'Growing Season'!A</vt:lpstr>
      <vt:lpstr>Annual!B</vt:lpstr>
      <vt:lpstr>'Growing Season'!B</vt:lpstr>
      <vt:lpstr>Annual!F</vt:lpstr>
      <vt:lpstr>'Growing Season'!F</vt:lpstr>
      <vt:lpstr>Annual!G</vt:lpstr>
      <vt:lpstr>'Growing Season'!G</vt:lpstr>
      <vt:lpstr>Annual!J</vt:lpstr>
      <vt:lpstr>'Growing Season'!J</vt:lpstr>
      <vt:lpstr>Annual!L</vt:lpstr>
      <vt:lpstr>'Growing Season'!L</vt:lpstr>
      <vt:lpstr>Annual!N</vt:lpstr>
      <vt:lpstr>'Growing Season'!N</vt:lpstr>
      <vt:lpstr>Annual!S</vt:lpstr>
      <vt:lpstr>'Growing Season'!S</vt:lpstr>
      <vt:lpstr>Annual!W</vt:lpstr>
      <vt:lpstr>'Growing Season'!W</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Medhurst, Ryan E</dc:creator>
  <cp:lastModifiedBy>Gerstle,Pia</cp:lastModifiedBy>
  <dcterms:created xsi:type="dcterms:W3CDTF">2013-07-23T20:35:55Z</dcterms:created>
  <dcterms:modified xsi:type="dcterms:W3CDTF">2013-12-18T15:54:24Z</dcterms:modified>
</cp:coreProperties>
</file>